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ata" sheetId="1" r:id="rId1"/>
    <sheet name="Bonus Graph" sheetId="2" r:id="rId2"/>
    <sheet name="Changelog" sheetId="3" r:id="rId3"/>
  </sheets>
  <definedNames>
    <definedName name="Excel_BuiltIn__FilterDatabase_1">'Data'!$A$50:$B$53</definedName>
  </definedNames>
  <calcPr fullCalcOnLoad="1"/>
</workbook>
</file>

<file path=xl/sharedStrings.xml><?xml version="1.0" encoding="utf-8"?>
<sst xmlns="http://schemas.openxmlformats.org/spreadsheetml/2006/main" count="129" uniqueCount="96">
  <si>
    <t>Imp Renew</t>
  </si>
  <si>
    <t>3/3</t>
  </si>
  <si>
    <t>Level</t>
  </si>
  <si>
    <t>Imp Healing</t>
  </si>
  <si>
    <t>+Healing</t>
  </si>
  <si>
    <t>Healing Prayers</t>
  </si>
  <si>
    <t>0/2</t>
  </si>
  <si>
    <t>Spirit Heal</t>
  </si>
  <si>
    <t>5/5</t>
  </si>
  <si>
    <t>Empowered</t>
  </si>
  <si>
    <t>Mental Agil</t>
  </si>
  <si>
    <t>Name</t>
  </si>
  <si>
    <t>Mana</t>
  </si>
  <si>
    <t>Low</t>
  </si>
  <si>
    <t>High</t>
  </si>
  <si>
    <t>Avg</t>
  </si>
  <si>
    <t>Base Eff</t>
  </si>
  <si>
    <t>Final Low</t>
  </si>
  <si>
    <t>Final High</t>
  </si>
  <si>
    <t>Final Eff</t>
  </si>
  <si>
    <t>x2</t>
  </si>
  <si>
    <t>x3</t>
  </si>
  <si>
    <t>x4</t>
  </si>
  <si>
    <t>x5</t>
  </si>
  <si>
    <t>PoMending</t>
  </si>
  <si>
    <t>PoH6</t>
  </si>
  <si>
    <t>PoH5</t>
  </si>
  <si>
    <t>PoH4</t>
  </si>
  <si>
    <t>PoH3</t>
  </si>
  <si>
    <t>PoH2</t>
  </si>
  <si>
    <t>PoH1</t>
  </si>
  <si>
    <t>G7</t>
  </si>
  <si>
    <t>G6</t>
  </si>
  <si>
    <t>G5</t>
  </si>
  <si>
    <t>G4</t>
  </si>
  <si>
    <t>G3</t>
  </si>
  <si>
    <t>G2</t>
  </si>
  <si>
    <t>G1</t>
  </si>
  <si>
    <t>F9</t>
  </si>
  <si>
    <t>F8</t>
  </si>
  <si>
    <t>F7</t>
  </si>
  <si>
    <t>F6</t>
  </si>
  <si>
    <t>F5</t>
  </si>
  <si>
    <t>F4</t>
  </si>
  <si>
    <t>F3</t>
  </si>
  <si>
    <t>F2</t>
  </si>
  <si>
    <t>F1</t>
  </si>
  <si>
    <t>H4</t>
  </si>
  <si>
    <t>H3</t>
  </si>
  <si>
    <t>H2</t>
  </si>
  <si>
    <t>Total</t>
  </si>
  <si>
    <t>Tick</t>
  </si>
  <si>
    <t>R12</t>
  </si>
  <si>
    <t>R11</t>
  </si>
  <si>
    <t>R10</t>
  </si>
  <si>
    <t>R9</t>
  </si>
  <si>
    <t>R8</t>
  </si>
  <si>
    <t>R7</t>
  </si>
  <si>
    <t>R6</t>
  </si>
  <si>
    <t>R5</t>
  </si>
  <si>
    <t>R4</t>
  </si>
  <si>
    <t>R3</t>
  </si>
  <si>
    <t>R2</t>
  </si>
  <si>
    <t>R1</t>
  </si>
  <si>
    <t>Spirit Healing</t>
  </si>
  <si>
    <t>Empowered Healing</t>
  </si>
  <si>
    <t>Mental Agility</t>
  </si>
  <si>
    <t>0/3</t>
  </si>
  <si>
    <t>0/5</t>
  </si>
  <si>
    <t>1/3</t>
  </si>
  <si>
    <t>1/2</t>
  </si>
  <si>
    <t>1/5</t>
  </si>
  <si>
    <t>2/3</t>
  </si>
  <si>
    <t>2/2</t>
  </si>
  <si>
    <t>2/5</t>
  </si>
  <si>
    <t>3/5</t>
  </si>
  <si>
    <t>4/5</t>
  </si>
  <si>
    <t>Gheal7</t>
  </si>
  <si>
    <t>Gheal6</t>
  </si>
  <si>
    <t>Gheal5</t>
  </si>
  <si>
    <t>Gheal4</t>
  </si>
  <si>
    <t>Gheal3</t>
  </si>
  <si>
    <t>Gheal2</t>
  </si>
  <si>
    <t>Gheal1</t>
  </si>
  <si>
    <t>Flash10</t>
  </si>
  <si>
    <t>Flash9</t>
  </si>
  <si>
    <t>Flash8</t>
  </si>
  <si>
    <t>Flash7</t>
  </si>
  <si>
    <t>Flash6</t>
  </si>
  <si>
    <t>Flash5</t>
  </si>
  <si>
    <t>Flash4</t>
  </si>
  <si>
    <t>Flash3</t>
  </si>
  <si>
    <t>Flash2</t>
  </si>
  <si>
    <t>Flash1</t>
  </si>
  <si>
    <t>Initial relase</t>
  </si>
  <si>
    <t>Fixed downranking coefficients (was using SpellLevel+6, not NextSpellLevel+5)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</si>
</sst>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"/>
    <numFmt numFmtId="167" formatCode="0.00"/>
    <numFmt numFmtId="168" formatCode="D\-MMM"/>
  </numFmts>
  <fonts count="8">
    <font>
      <sz val="10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13.2"/>
      <name val="Arial"/>
      <family val="5"/>
    </font>
    <font>
      <b/>
      <sz val="12"/>
      <name val="Arial"/>
      <family val="5"/>
    </font>
    <font>
      <sz val="12"/>
      <name val="Arial"/>
      <family val="5"/>
    </font>
    <font>
      <b/>
      <sz val="16"/>
      <name val="Arial"/>
      <family val="5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5" fontId="0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2" borderId="0" xfId="0" applyFill="1" applyAlignment="1">
      <alignment/>
    </xf>
    <xf numFmtId="166" fontId="0" fillId="2" borderId="0" xfId="0" applyNumberFormat="1" applyFill="1" applyAlignment="1">
      <alignment/>
    </xf>
    <xf numFmtId="167" fontId="0" fillId="2" borderId="0" xfId="0" applyNumberFormat="1" applyFill="1" applyAlignment="1">
      <alignment/>
    </xf>
    <xf numFmtId="164" fontId="0" fillId="3" borderId="0" xfId="0" applyFill="1" applyAlignment="1">
      <alignment/>
    </xf>
    <xf numFmtId="166" fontId="0" fillId="3" borderId="0" xfId="0" applyNumberFormat="1" applyFill="1" applyAlignment="1">
      <alignment/>
    </xf>
    <xf numFmtId="167" fontId="0" fillId="3" borderId="0" xfId="0" applyNumberFormat="1" applyFill="1" applyAlignment="1">
      <alignment/>
    </xf>
    <xf numFmtId="164" fontId="0" fillId="4" borderId="0" xfId="0" applyFill="1" applyAlignment="1">
      <alignment/>
    </xf>
    <xf numFmtId="166" fontId="0" fillId="4" borderId="0" xfId="0" applyNumberFormat="1" applyFill="1" applyAlignment="1">
      <alignment/>
    </xf>
    <xf numFmtId="167" fontId="0" fillId="4" borderId="0" xfId="0" applyNumberFormat="1" applyFill="1" applyAlignment="1">
      <alignment/>
    </xf>
    <xf numFmtId="164" fontId="0" fillId="5" borderId="0" xfId="0" applyFill="1" applyAlignment="1">
      <alignment/>
    </xf>
    <xf numFmtId="166" fontId="0" fillId="5" borderId="0" xfId="0" applyNumberFormat="1" applyFill="1" applyAlignment="1">
      <alignment/>
    </xf>
    <xf numFmtId="167" fontId="0" fillId="5" borderId="0" xfId="0" applyNumberFormat="1" applyFill="1" applyAlignment="1">
      <alignment/>
    </xf>
    <xf numFmtId="164" fontId="0" fillId="6" borderId="0" xfId="0" applyFill="1" applyAlignment="1">
      <alignment/>
    </xf>
    <xf numFmtId="167" fontId="0" fillId="6" borderId="0" xfId="0" applyNumberFormat="1" applyFill="1" applyAlignment="1">
      <alignment/>
    </xf>
    <xf numFmtId="166" fontId="0" fillId="6" borderId="0" xfId="0" applyNumberFormat="1" applyFill="1" applyAlignment="1">
      <alignment/>
    </xf>
    <xf numFmtId="164" fontId="3" fillId="0" borderId="0" xfId="0" applyFont="1" applyFill="1" applyAlignment="1">
      <alignment/>
    </xf>
    <xf numFmtId="164" fontId="2" fillId="6" borderId="0" xfId="0" applyFont="1" applyFill="1" applyAlignment="1">
      <alignment/>
    </xf>
    <xf numFmtId="167" fontId="2" fillId="6" borderId="0" xfId="0" applyNumberFormat="1" applyFont="1" applyFill="1" applyAlignment="1">
      <alignment/>
    </xf>
    <xf numFmtId="166" fontId="2" fillId="6" borderId="0" xfId="0" applyNumberFormat="1" applyFont="1" applyFill="1" applyAlignment="1">
      <alignment/>
    </xf>
    <xf numFmtId="164" fontId="0" fillId="0" borderId="0" xfId="0" applyFont="1" applyFill="1" applyAlignment="1">
      <alignment/>
    </xf>
    <xf numFmtId="168" fontId="0" fillId="0" borderId="0" xfId="0" applyNumberFormat="1" applyFont="1" applyAlignment="1">
      <alignment/>
    </xf>
    <xf numFmtId="167" fontId="0" fillId="0" borderId="0" xfId="0" applyNumberFormat="1" applyAlignment="1">
      <alignment/>
    </xf>
    <xf numFmtId="164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D9D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Heal Efficiency Comparison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'Bonus Graph'!$A$2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2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'Bonus Graph'!$B$1:$V$1</c:f>
              <c:numCache/>
            </c:numRef>
          </c:cat>
          <c:val>
            <c:numRef>
              <c:f>'Bonus Graph'!$B$2:$V$2</c:f>
              <c:numCache/>
            </c:numRef>
          </c:val>
          <c:smooth val="0"/>
        </c:ser>
        <c:ser>
          <c:idx val="1"/>
          <c:order val="1"/>
          <c:tx>
            <c:strRef>
              <c:f>'Bonus Graph'!$A$3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2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'Bonus Graph'!$B$1:$V$1</c:f>
              <c:numCache/>
            </c:numRef>
          </c:cat>
          <c:val>
            <c:numRef>
              <c:f>'Bonus Graph'!$B$3:$V$3</c:f>
              <c:numCache/>
            </c:numRef>
          </c:val>
          <c:smooth val="0"/>
        </c:ser>
        <c:ser>
          <c:idx val="2"/>
          <c:order val="2"/>
          <c:tx>
            <c:strRef>
              <c:f>'Bonus Graph'!$A$4</c:f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2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'Bonus Graph'!$B$1:$V$1</c:f>
              <c:numCache/>
            </c:numRef>
          </c:cat>
          <c:val>
            <c:numRef>
              <c:f>'Bonus Graph'!$B$4:$V$4</c:f>
              <c:numCache/>
            </c:numRef>
          </c:val>
          <c:smooth val="0"/>
        </c:ser>
        <c:ser>
          <c:idx val="3"/>
          <c:order val="3"/>
          <c:tx>
            <c:strRef>
              <c:f>'Bonus Graph'!$A$5</c:f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2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'Bonus Graph'!$B$1:$V$1</c:f>
              <c:numCache/>
            </c:numRef>
          </c:cat>
          <c:val>
            <c:numRef>
              <c:f>'Bonus Graph'!$B$5:$V$5</c:f>
              <c:numCache/>
            </c:numRef>
          </c:val>
          <c:smooth val="0"/>
        </c:ser>
        <c:ser>
          <c:idx val="4"/>
          <c:order val="4"/>
          <c:tx>
            <c:strRef>
              <c:f>'Bonus Graph'!$A$6</c:f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solidFill>
                <a:srgbClr val="80008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2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'Bonus Graph'!$B$1:$V$1</c:f>
              <c:numCache/>
            </c:numRef>
          </c:cat>
          <c:val>
            <c:numRef>
              <c:f>'Bonus Graph'!$B$6:$V$6</c:f>
              <c:numCache/>
            </c:numRef>
          </c:val>
          <c:smooth val="0"/>
        </c:ser>
        <c:ser>
          <c:idx val="5"/>
          <c:order val="5"/>
          <c:tx>
            <c:strRef>
              <c:f>'Bonus Graph'!$A$7</c:f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2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'Bonus Graph'!$B$1:$V$1</c:f>
              <c:numCache/>
            </c:numRef>
          </c:cat>
          <c:val>
            <c:numRef>
              <c:f>'Bonus Graph'!$B$7:$V$7</c:f>
              <c:numCache/>
            </c:numRef>
          </c:val>
          <c:smooth val="0"/>
        </c:ser>
        <c:ser>
          <c:idx val="6"/>
          <c:order val="6"/>
          <c:tx>
            <c:strRef>
              <c:f>'Bonus Graph'!$A$8</c:f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solidFill>
                <a:srgbClr val="00808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2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'Bonus Graph'!$B$1:$V$1</c:f>
              <c:numCache/>
            </c:numRef>
          </c:cat>
          <c:val>
            <c:numRef>
              <c:f>'Bonus Graph'!$B$8:$V$8</c:f>
              <c:numCache/>
            </c:numRef>
          </c:val>
          <c:smooth val="0"/>
        </c:ser>
        <c:ser>
          <c:idx val="7"/>
          <c:order val="7"/>
          <c:tx>
            <c:strRef>
              <c:f>'Bonus Graph'!$A$9</c:f>
            </c:strRef>
          </c:tx>
          <c:spPr>
            <a:ln w="3175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6"/>
            <c:spPr>
              <a:solidFill>
                <a:srgbClr val="CCCC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2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'Bonus Graph'!$B$1:$V$1</c:f>
              <c:numCache/>
            </c:numRef>
          </c:cat>
          <c:val>
            <c:numRef>
              <c:f>'Bonus Graph'!$B$9:$V$9</c:f>
              <c:numCache/>
            </c:numRef>
          </c:val>
          <c:smooth val="0"/>
        </c:ser>
        <c:ser>
          <c:idx val="8"/>
          <c:order val="8"/>
          <c:tx>
            <c:strRef>
              <c:f>'Bonus Graph'!$A$10</c:f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2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'Bonus Graph'!$B$1:$V$1</c:f>
              <c:numCache/>
            </c:numRef>
          </c:cat>
          <c:val>
            <c:numRef>
              <c:f>'Bonus Graph'!$B$10:$V$10</c:f>
              <c:numCache/>
            </c:numRef>
          </c:val>
          <c:smooth val="0"/>
        </c:ser>
        <c:ser>
          <c:idx val="9"/>
          <c:order val="9"/>
          <c:tx>
            <c:strRef>
              <c:f>'Bonus Graph'!$A$11</c:f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2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'Bonus Graph'!$B$1:$V$1</c:f>
              <c:numCache/>
            </c:numRef>
          </c:cat>
          <c:val>
            <c:numRef>
              <c:f>'Bonus Graph'!$B$11:$V$11</c:f>
              <c:numCache/>
            </c:numRef>
          </c:val>
          <c:smooth val="0"/>
        </c:ser>
        <c:ser>
          <c:idx val="10"/>
          <c:order val="10"/>
          <c:tx>
            <c:strRef>
              <c:f>'Bonus Graph'!$A$12</c:f>
            </c:strRef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2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'Bonus Graph'!$B$1:$V$1</c:f>
              <c:numCache/>
            </c:numRef>
          </c:cat>
          <c:val>
            <c:numRef>
              <c:f>'Bonus Graph'!$B$12:$V$12</c:f>
              <c:numCache/>
            </c:numRef>
          </c:val>
          <c:smooth val="0"/>
        </c:ser>
        <c:ser>
          <c:idx val="11"/>
          <c:order val="11"/>
          <c:tx>
            <c:strRef>
              <c:f>'Bonus Graph'!$A$13</c:f>
            </c:strRef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2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'Bonus Graph'!$B$1:$V$1</c:f>
              <c:numCache/>
            </c:numRef>
          </c:cat>
          <c:val>
            <c:numRef>
              <c:f>'Bonus Graph'!$B$13:$V$13</c:f>
              <c:numCache/>
            </c:numRef>
          </c:val>
          <c:smooth val="0"/>
        </c:ser>
        <c:ser>
          <c:idx val="12"/>
          <c:order val="12"/>
          <c:tx>
            <c:strRef>
              <c:f>'Bonus Graph'!$A$14</c:f>
            </c:strRef>
          </c:tx>
          <c:spPr>
            <a:ln w="3175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9999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2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'Bonus Graph'!$B$1:$V$1</c:f>
              <c:numCache/>
            </c:numRef>
          </c:cat>
          <c:val>
            <c:numRef>
              <c:f>'Bonus Graph'!$B$14:$V$14</c:f>
              <c:numCache/>
            </c:numRef>
          </c:val>
          <c:smooth val="0"/>
        </c:ser>
        <c:marker val="1"/>
        <c:axId val="6801071"/>
        <c:axId val="61209640"/>
      </c:lineChart>
      <c:catAx>
        <c:axId val="6801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+Healing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09640"/>
        <c:crosses val="autoZero"/>
        <c:auto val="1"/>
        <c:lblOffset val="100"/>
        <c:noMultiLvlLbl val="0"/>
      </c:catAx>
      <c:valAx>
        <c:axId val="61209640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HPM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01071"/>
        <c:crossesAt val="1"/>
        <c:crossBetween val="midCat"/>
        <c:dispUnits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18</xdr:row>
      <xdr:rowOff>57150</xdr:rowOff>
    </xdr:from>
    <xdr:to>
      <xdr:col>13</xdr:col>
      <xdr:colOff>523875</xdr:colOff>
      <xdr:row>52</xdr:row>
      <xdr:rowOff>66675</xdr:rowOff>
    </xdr:to>
    <xdr:graphicFrame>
      <xdr:nvGraphicFramePr>
        <xdr:cNvPr id="1" name="Chart 1"/>
        <xdr:cNvGraphicFramePr/>
      </xdr:nvGraphicFramePr>
      <xdr:xfrm>
        <a:off x="161925" y="2971800"/>
        <a:ext cx="7915275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1">
      <selection activeCell="U16" sqref="U16"/>
    </sheetView>
  </sheetViews>
  <sheetFormatPr defaultColWidth="9.140625" defaultRowHeight="12.75"/>
  <cols>
    <col min="1" max="1" width="14.7109375" style="0" customWidth="1"/>
    <col min="2" max="2" width="6.28125" style="0" customWidth="1"/>
    <col min="3" max="3" width="7.8515625" style="0" customWidth="1"/>
    <col min="4" max="4" width="8.57421875" style="0" customWidth="1"/>
    <col min="5" max="5" width="8.7109375" style="0" customWidth="1"/>
    <col min="6" max="6" width="7.8515625" style="0" customWidth="1"/>
    <col min="8" max="8" width="10.00390625" style="0" customWidth="1"/>
    <col min="9" max="9" width="10.28125" style="0" customWidth="1"/>
    <col min="10" max="10" width="7.140625" style="0" customWidth="1"/>
    <col min="11" max="11" width="8.00390625" style="0" customWidth="1"/>
    <col min="12" max="12" width="5.140625" style="0" customWidth="1"/>
    <col min="13" max="13" width="5.421875" style="0" customWidth="1"/>
    <col min="14" max="14" width="5.28125" style="0" customWidth="1"/>
    <col min="15" max="15" width="6.28125" style="0" customWidth="1"/>
    <col min="16" max="16384" width="8.7109375" style="0" customWidth="1"/>
  </cols>
  <sheetData>
    <row r="1" spans="1:5" ht="12.75">
      <c r="A1" s="1" t="s">
        <v>0</v>
      </c>
      <c r="B1" s="2" t="s">
        <v>1</v>
      </c>
      <c r="C1" s="3">
        <f>VLOOKUP($B1,A$50:B$53,2)</f>
        <v>1.15</v>
      </c>
      <c r="D1" s="4" t="s">
        <v>2</v>
      </c>
      <c r="E1">
        <v>70</v>
      </c>
    </row>
    <row r="2" spans="1:5" ht="12.75">
      <c r="A2" s="1" t="s">
        <v>3</v>
      </c>
      <c r="B2" s="2" t="s">
        <v>1</v>
      </c>
      <c r="C2" s="3">
        <f>VLOOKUP($B2,C$50:D$53,2)</f>
        <v>0.85</v>
      </c>
      <c r="D2" s="1" t="s">
        <v>4</v>
      </c>
      <c r="E2">
        <v>1331</v>
      </c>
    </row>
    <row r="3" spans="1:3" ht="12.75">
      <c r="A3" s="1" t="s">
        <v>5</v>
      </c>
      <c r="B3" s="2" t="s">
        <v>6</v>
      </c>
      <c r="C3" s="3">
        <f>VLOOKUP($B3,E$50:F$55,2)</f>
        <v>1</v>
      </c>
    </row>
    <row r="4" spans="1:3" ht="12.75">
      <c r="A4" s="1" t="s">
        <v>7</v>
      </c>
      <c r="B4" s="2" t="s">
        <v>8</v>
      </c>
      <c r="C4" s="3">
        <f>VLOOKUP($B4,G$50:H$55,2)</f>
        <v>1.1</v>
      </c>
    </row>
    <row r="5" spans="1:3" ht="12.75">
      <c r="A5" s="1" t="s">
        <v>9</v>
      </c>
      <c r="B5" s="2" t="s">
        <v>8</v>
      </c>
      <c r="C5" s="3">
        <f>VLOOKUP($B5,I$50:J$55,2)</f>
        <v>0.1</v>
      </c>
    </row>
    <row r="6" spans="1:3" ht="12.75">
      <c r="A6" s="1" t="s">
        <v>10</v>
      </c>
      <c r="B6" s="2" t="s">
        <v>8</v>
      </c>
      <c r="C6" s="3">
        <f>VLOOKUP($B6,K$50:L$55,2)</f>
        <v>0.9</v>
      </c>
    </row>
    <row r="8" spans="1:15" ht="12.75">
      <c r="A8" s="4" t="s">
        <v>11</v>
      </c>
      <c r="B8" s="4" t="s">
        <v>2</v>
      </c>
      <c r="C8" s="4" t="s">
        <v>12</v>
      </c>
      <c r="D8" s="4" t="s">
        <v>13</v>
      </c>
      <c r="E8" s="4" t="s">
        <v>14</v>
      </c>
      <c r="F8" s="4" t="s">
        <v>15</v>
      </c>
      <c r="G8" s="4" t="s">
        <v>16</v>
      </c>
      <c r="H8" s="4" t="s">
        <v>17</v>
      </c>
      <c r="I8" s="4" t="s">
        <v>18</v>
      </c>
      <c r="J8" s="4" t="s">
        <v>15</v>
      </c>
      <c r="K8" s="4" t="s">
        <v>19</v>
      </c>
      <c r="L8" s="4" t="s">
        <v>20</v>
      </c>
      <c r="M8" s="4" t="s">
        <v>21</v>
      </c>
      <c r="N8" s="4" t="s">
        <v>22</v>
      </c>
      <c r="O8" s="4" t="s">
        <v>23</v>
      </c>
    </row>
    <row r="9" spans="1:15" ht="12.75">
      <c r="A9" s="1" t="s">
        <v>24</v>
      </c>
      <c r="B9" s="5">
        <v>68</v>
      </c>
      <c r="C9" s="5">
        <v>390</v>
      </c>
      <c r="D9" s="5">
        <v>800</v>
      </c>
      <c r="E9" s="5">
        <v>800</v>
      </c>
      <c r="F9" s="6">
        <v>800</v>
      </c>
      <c r="G9" s="7">
        <f>F9/C9</f>
        <v>2.051282051282051</v>
      </c>
      <c r="H9" s="6">
        <f>$C$4*(D9+($E$2*MIN($B9+6,$E$1)/$E$1*1.5/3.5))</f>
        <v>1507.4714285714288</v>
      </c>
      <c r="I9" s="6">
        <f>$C$4*(E9+($E$2*MIN($B9+6,$E$1)/$E$1*1.5/3.5))</f>
        <v>1507.4714285714288</v>
      </c>
      <c r="J9" s="6">
        <f>$C$4*(F9+($E$2*MIN($B9+6,$E$1)/$E$1*1.5/3.5))</f>
        <v>1507.4714285714288</v>
      </c>
      <c r="K9" s="7">
        <f>$J9/($C9*$C$6*$C$3)</f>
        <v>4.294790394790395</v>
      </c>
      <c r="L9" s="7">
        <f>$K9*2</f>
        <v>8.58958078958079</v>
      </c>
      <c r="M9" s="7">
        <f>$K9*3</f>
        <v>12.884371184371185</v>
      </c>
      <c r="N9" s="7">
        <f>$K9*4</f>
        <v>17.17916157916158</v>
      </c>
      <c r="O9" s="7">
        <f>$K9*5</f>
        <v>21.473951973951976</v>
      </c>
    </row>
    <row r="10" spans="1:15" ht="12.75">
      <c r="A10" s="1" t="s">
        <v>25</v>
      </c>
      <c r="B10" s="5">
        <v>68</v>
      </c>
      <c r="C10" s="5">
        <v>1255</v>
      </c>
      <c r="D10" s="5">
        <v>1246</v>
      </c>
      <c r="E10" s="5">
        <v>1316</v>
      </c>
      <c r="F10" s="6">
        <f>AVERAGE(D10:E10)</f>
        <v>1281</v>
      </c>
      <c r="G10" s="7">
        <f>F10/C10</f>
        <v>1.0207171314741035</v>
      </c>
      <c r="H10" s="6">
        <f>$C$4*(D10+($E$2*MIN($B10+11,$E$1)/$E$1*3/3.5/3))</f>
        <v>1788.9142857142858</v>
      </c>
      <c r="I10" s="6">
        <f>$C$4*(E10+($E$2*MIN($B10+11,$E$1)/$E$1*3/3.5/3))</f>
        <v>1865.9142857142858</v>
      </c>
      <c r="J10" s="6">
        <f>$C$4*(F10+($E$2*MIN($B10+11,$E$1)/$E$1*3/3.5/3))</f>
        <v>1827.4142857142858</v>
      </c>
      <c r="K10" s="7">
        <f>$J10/($C10*$C$3)</f>
        <v>1.456107000569152</v>
      </c>
      <c r="L10" s="7">
        <f>$K10*2</f>
        <v>2.912214001138304</v>
      </c>
      <c r="M10" s="7">
        <f>$K10*3</f>
        <v>4.368321001707456</v>
      </c>
      <c r="N10" s="7">
        <f>$K10*4</f>
        <v>5.824428002276608</v>
      </c>
      <c r="O10" s="7">
        <f>$K10*5</f>
        <v>7.2805350028457605</v>
      </c>
    </row>
    <row r="11" spans="1:15" ht="12.75">
      <c r="A11" s="1" t="s">
        <v>26</v>
      </c>
      <c r="B11" s="5">
        <v>60</v>
      </c>
      <c r="C11" s="5">
        <v>1070</v>
      </c>
      <c r="D11" s="5">
        <v>997</v>
      </c>
      <c r="E11" s="5">
        <v>1053</v>
      </c>
      <c r="F11" s="6">
        <f>AVERAGE(D11:E11)</f>
        <v>1025</v>
      </c>
      <c r="G11" s="7">
        <f>F11/C11</f>
        <v>0.9579439252336449</v>
      </c>
      <c r="H11" s="6">
        <f>$C$4*(D11+($E$2*MIN($B11+11,$E$1)/$E$1*3/3.5/3))</f>
        <v>1515.0142857142857</v>
      </c>
      <c r="I11" s="6">
        <f>$C$4*(E11+($E$2*MIN($B11+11,$E$1)/$E$1*3/3.5/3))</f>
        <v>1576.6142857142859</v>
      </c>
      <c r="J11" s="6">
        <f>$C$4*(F11+($E$2*MIN($B11+11,$E$1)/$E$1*3/3.5/3))</f>
        <v>1545.8142857142857</v>
      </c>
      <c r="K11" s="7">
        <f>$J11/($C11*$C$3)</f>
        <v>1.444686248331108</v>
      </c>
      <c r="L11" s="7">
        <f>$K11*2</f>
        <v>2.889372496662216</v>
      </c>
      <c r="M11" s="7">
        <f>$K11*3</f>
        <v>4.3340587449933246</v>
      </c>
      <c r="N11" s="7">
        <f>$K11*4</f>
        <v>5.778744993324432</v>
      </c>
      <c r="O11" s="7">
        <f>$K11*5</f>
        <v>7.22343124165554</v>
      </c>
    </row>
    <row r="12" spans="1:15" ht="12.75">
      <c r="A12" s="1" t="s">
        <v>27</v>
      </c>
      <c r="B12" s="5">
        <v>60</v>
      </c>
      <c r="C12" s="5">
        <v>1030</v>
      </c>
      <c r="D12" s="5">
        <v>939</v>
      </c>
      <c r="E12" s="5">
        <v>991</v>
      </c>
      <c r="F12" s="6">
        <f>AVERAGE(D12:E12)</f>
        <v>965</v>
      </c>
      <c r="G12" s="7">
        <f>F12/C12</f>
        <v>0.9368932038834952</v>
      </c>
      <c r="H12" s="6">
        <f>$C$4*(D12+($E$2*MIN($B12+11,$E$1)/$E$1*3/3.5/3))</f>
        <v>1451.2142857142858</v>
      </c>
      <c r="I12" s="6">
        <f>$C$4*(E12+($E$2*MIN($B12+11,$E$1)/$E$1*3/3.5/3))</f>
        <v>1508.4142857142858</v>
      </c>
      <c r="J12" s="6">
        <f>$C$4*(F12+($E$2*MIN($B12+11,$E$1)/$E$1*3/3.5/3))</f>
        <v>1479.8142857142857</v>
      </c>
      <c r="K12" s="7">
        <f>$J12/($C12*$C$3)</f>
        <v>1.4367128987517337</v>
      </c>
      <c r="L12" s="7">
        <f>$K12*2</f>
        <v>2.8734257975034674</v>
      </c>
      <c r="M12" s="7">
        <f>$K12*3</f>
        <v>4.310138696255201</v>
      </c>
      <c r="N12" s="7">
        <f>$K12*4</f>
        <v>5.746851595006935</v>
      </c>
      <c r="O12" s="7">
        <f>$K12*5</f>
        <v>7.183564493758668</v>
      </c>
    </row>
    <row r="13" spans="1:15" ht="12.75">
      <c r="A13" s="1" t="s">
        <v>28</v>
      </c>
      <c r="B13" s="5">
        <v>50</v>
      </c>
      <c r="C13" s="5">
        <v>770</v>
      </c>
      <c r="D13" s="5">
        <v>657</v>
      </c>
      <c r="E13" s="5">
        <v>695</v>
      </c>
      <c r="F13" s="6">
        <f>AVERAGE(D13:E13)</f>
        <v>676</v>
      </c>
      <c r="G13" s="7">
        <f>F13/C13</f>
        <v>0.8779220779220779</v>
      </c>
      <c r="H13" s="6">
        <f>$C$4*(D13+($E$2*MIN($B13+11,$E$1)/$E$1*3/3.5/3))</f>
        <v>1087.2310204081634</v>
      </c>
      <c r="I13" s="6">
        <f>$C$4*(E13+($E$2*MIN($B13+11,$E$1)/$E$1*3/3.5/3))</f>
        <v>1129.0310204081634</v>
      </c>
      <c r="J13" s="6">
        <f>$C$4*(F13+($E$2*MIN($B13+11,$E$1)/$E$1*3/3.5/3))</f>
        <v>1108.1310204081633</v>
      </c>
      <c r="K13" s="7">
        <f>$J13/($C13*$C$3)</f>
        <v>1.439131195335277</v>
      </c>
      <c r="L13" s="7">
        <f>$K13*2</f>
        <v>2.878262390670554</v>
      </c>
      <c r="M13" s="7">
        <f>$K13*3</f>
        <v>4.3173935860058315</v>
      </c>
      <c r="N13" s="7">
        <f>$K13*4</f>
        <v>5.756524781341108</v>
      </c>
      <c r="O13" s="7">
        <f>$K13*5</f>
        <v>7.195655976676385</v>
      </c>
    </row>
    <row r="14" spans="1:15" ht="12.75">
      <c r="A14" s="1" t="s">
        <v>29</v>
      </c>
      <c r="B14" s="5">
        <v>40</v>
      </c>
      <c r="C14" s="5">
        <v>560</v>
      </c>
      <c r="D14" s="5">
        <v>442</v>
      </c>
      <c r="E14" s="5">
        <v>472</v>
      </c>
      <c r="F14" s="6">
        <f>AVERAGE(D14:E14)</f>
        <v>457</v>
      </c>
      <c r="G14" s="7">
        <f>F14/C14</f>
        <v>0.8160714285714286</v>
      </c>
      <c r="H14" s="6">
        <f>$C$4*(D14+($E$2*MIN($B14+11,$E$1)/$E$1*3/3.5/3))</f>
        <v>790.971836734694</v>
      </c>
      <c r="I14" s="6">
        <f>$C$4*(E14+($E$2*MIN($B14+11,$E$1)/$E$1*3/3.5/3))</f>
        <v>823.971836734694</v>
      </c>
      <c r="J14" s="6">
        <f>$C$4*(F14+($E$2*MIN($B14+11,$E$1)/$E$1*3/3.5/3))</f>
        <v>807.471836734694</v>
      </c>
      <c r="K14" s="7">
        <f>$J14/($C14*$C$3)</f>
        <v>1.4419139941690964</v>
      </c>
      <c r="L14" s="7">
        <f>$K14*2</f>
        <v>2.8838279883381928</v>
      </c>
      <c r="M14" s="7">
        <f>$K14*3</f>
        <v>4.325741982507289</v>
      </c>
      <c r="N14" s="7">
        <f>$K14*4</f>
        <v>5.7676559766763855</v>
      </c>
      <c r="O14" s="7">
        <f>$K14*5</f>
        <v>7.209569970845482</v>
      </c>
    </row>
    <row r="15" spans="1:15" ht="12.75">
      <c r="A15" s="1" t="s">
        <v>30</v>
      </c>
      <c r="B15" s="5">
        <v>30</v>
      </c>
      <c r="C15" s="5">
        <v>410</v>
      </c>
      <c r="D15" s="5">
        <v>301</v>
      </c>
      <c r="E15" s="5">
        <v>321</v>
      </c>
      <c r="F15" s="6">
        <f>AVERAGE(D15:E15)</f>
        <v>311</v>
      </c>
      <c r="G15" s="7">
        <f>F15/C15</f>
        <v>0.7585365853658537</v>
      </c>
      <c r="H15" s="6">
        <f>$C$4*(D15+($E$2*MIN($B15+11,$E$1)/$E$1*3/3.5/3))</f>
        <v>576.1126530612245</v>
      </c>
      <c r="I15" s="6">
        <f>$C$4*(E15+($E$2*MIN($B15+11,$E$1)/$E$1*3/3.5/3))</f>
        <v>598.1126530612245</v>
      </c>
      <c r="J15" s="6">
        <f>$C$4*(F15+($E$2*MIN($B15+11,$E$1)/$E$1*3/3.5/3))</f>
        <v>587.1126530612245</v>
      </c>
      <c r="K15" s="7">
        <f>$J15/($C15*$C$3)</f>
        <v>1.4319820806371328</v>
      </c>
      <c r="L15" s="7">
        <f>$K15*2</f>
        <v>2.8639641612742657</v>
      </c>
      <c r="M15" s="7">
        <f>$K15*3</f>
        <v>4.295946241911398</v>
      </c>
      <c r="N15" s="7">
        <f>$K15*4</f>
        <v>5.727928322548531</v>
      </c>
      <c r="O15" s="7">
        <f>$K15*5</f>
        <v>7.159910403185664</v>
      </c>
    </row>
    <row r="16" spans="1:11" ht="12.75">
      <c r="A16" s="1" t="s">
        <v>31</v>
      </c>
      <c r="B16" s="8">
        <v>70</v>
      </c>
      <c r="C16" s="8">
        <v>825</v>
      </c>
      <c r="D16" s="8">
        <v>2396</v>
      </c>
      <c r="E16" s="8">
        <v>2784</v>
      </c>
      <c r="F16" s="9">
        <f>AVERAGE(D16:E16)</f>
        <v>2590</v>
      </c>
      <c r="G16" s="10">
        <f>F16/C16</f>
        <v>3.139393939393939</v>
      </c>
      <c r="H16" s="9">
        <f>$C$4*(D16+($E$2*MIN($B16+11,$E$1)/$E$1*3/3.5+($E$2*$C$5*2)))</f>
        <v>4183.362857142857</v>
      </c>
      <c r="I16" s="9">
        <f>$C$4*(E16+($E$2*MIN($B16+11,$E$1)/$E$1*3/3.5+($E$2*$C$5*2)))</f>
        <v>4610.162857142857</v>
      </c>
      <c r="J16" s="9">
        <f>$C$4*(F16+($E$2*MIN($B16+11,$E$1)/$E$1*3/3.5+($E$2*$C$5*2)))</f>
        <v>4396.762857142858</v>
      </c>
      <c r="K16" s="10">
        <f>$J16/($C16*$C$2)</f>
        <v>6.26989355742297</v>
      </c>
    </row>
    <row r="17" spans="1:11" ht="12.75">
      <c r="A17" s="1" t="s">
        <v>32</v>
      </c>
      <c r="B17" s="8">
        <v>63</v>
      </c>
      <c r="C17" s="8">
        <v>750</v>
      </c>
      <c r="D17" s="8">
        <v>2107</v>
      </c>
      <c r="E17" s="8">
        <v>2444</v>
      </c>
      <c r="F17" s="9">
        <f>AVERAGE(D17:E17)</f>
        <v>2275.5</v>
      </c>
      <c r="G17" s="10">
        <f>F17/C17</f>
        <v>3.034</v>
      </c>
      <c r="H17" s="9">
        <f>$C$4*(D17+($E$2*MIN($B17+11,$E$1)/$E$1*3/3.5+($E$2*$C$5*2)))</f>
        <v>3865.4628571428575</v>
      </c>
      <c r="I17" s="9">
        <f>$C$4*(E17+($E$2*MIN($B17+11,$E$1)/$E$1*3/3.5+($E$2*$C$5*2)))</f>
        <v>4236.162857142857</v>
      </c>
      <c r="J17" s="9">
        <f>$C$4*(F17+($E$2*MIN($B17+11,$E$1)/$E$1*3/3.5+($E$2*$C$5*2)))</f>
        <v>4050.8128571428574</v>
      </c>
      <c r="K17" s="10">
        <f>$J17/($C17*$C$2)</f>
        <v>6.3542162464986</v>
      </c>
    </row>
    <row r="18" spans="1:11" ht="12.75">
      <c r="A18" s="1" t="s">
        <v>33</v>
      </c>
      <c r="B18" s="8">
        <v>60</v>
      </c>
      <c r="C18" s="8">
        <v>710</v>
      </c>
      <c r="D18" s="8">
        <v>1966</v>
      </c>
      <c r="E18" s="8">
        <v>2194</v>
      </c>
      <c r="F18" s="9">
        <f>AVERAGE(D18:E18)</f>
        <v>2080</v>
      </c>
      <c r="G18" s="10">
        <f>F18/C18</f>
        <v>2.9295774647887325</v>
      </c>
      <c r="H18" s="9">
        <f>$C$4*(D18+($E$2*MIN($B18+11,$E$1)/$E$1*3/3.5+($E$2*$C$5*2)))</f>
        <v>3710.3628571428576</v>
      </c>
      <c r="I18" s="9">
        <f>$C$4*(E18+($E$2*MIN($B18+11,$E$1)/$E$1*3/3.5+($E$2*$C$5*2)))</f>
        <v>3961.162857142858</v>
      </c>
      <c r="J18" s="9">
        <f>$C$4*(F18+($E$2*MIN($B18+11,$E$1)/$E$1*3/3.5+($E$2*$C$5*2)))</f>
        <v>3835.7628571428577</v>
      </c>
      <c r="K18" s="10">
        <f>$J18/($C18*$C$2)</f>
        <v>6.355862232216832</v>
      </c>
    </row>
    <row r="19" spans="1:11" ht="12.75">
      <c r="A19" s="1" t="s">
        <v>34</v>
      </c>
      <c r="B19" s="8">
        <v>58</v>
      </c>
      <c r="C19" s="8">
        <v>655</v>
      </c>
      <c r="D19" s="8">
        <v>1798</v>
      </c>
      <c r="E19" s="8">
        <v>2006</v>
      </c>
      <c r="F19" s="9">
        <f>AVERAGE(D19:E19)</f>
        <v>1902</v>
      </c>
      <c r="G19" s="10">
        <f>F19/C19</f>
        <v>2.90381679389313</v>
      </c>
      <c r="H19" s="9">
        <f>$C$4*(D19+($E$2*MIN($B19+11,$E$1)/$E$1*3/3.5+($E$2*$C$5*2)))</f>
        <v>3507.6351020408165</v>
      </c>
      <c r="I19" s="9">
        <f>$C$4*(E19+($E$2*MIN($B19+11,$E$1)/$E$1*3/3.5+($E$2*$C$5*2)))</f>
        <v>3736.435102040816</v>
      </c>
      <c r="J19" s="9">
        <f>$C$4*(F19+($E$2*MIN($B19+11,$E$1)/$E$1*3/3.5+($E$2*$C$5*2)))</f>
        <v>3622.035102040816</v>
      </c>
      <c r="K19" s="10">
        <f>$J19/($C19*$C$2)</f>
        <v>6.50567598031579</v>
      </c>
    </row>
    <row r="20" spans="1:11" ht="12.75">
      <c r="A20" s="1" t="s">
        <v>35</v>
      </c>
      <c r="B20" s="8">
        <v>52</v>
      </c>
      <c r="C20" s="8">
        <v>545</v>
      </c>
      <c r="D20" s="8">
        <v>1437</v>
      </c>
      <c r="E20" s="8">
        <v>1609</v>
      </c>
      <c r="F20" s="9">
        <f>AVERAGE(D20:E20)</f>
        <v>1523</v>
      </c>
      <c r="G20" s="10">
        <f>F20/C20</f>
        <v>2.7944954128440367</v>
      </c>
      <c r="H20" s="9">
        <f>$C$4*(D20+($E$2*MIN($B20+11,$E$1)/$E$1*3/3.5+($E$2*$C$5*2)))</f>
        <v>3002.968571428572</v>
      </c>
      <c r="I20" s="9">
        <f>$C$4*(E20+($E$2*MIN($B20+11,$E$1)/$E$1*3/3.5+($E$2*$C$5*2)))</f>
        <v>3192.1685714285722</v>
      </c>
      <c r="J20" s="9">
        <f>$C$4*(F20+($E$2*MIN($B20+11,$E$1)/$E$1*3/3.5+($E$2*$C$5*2)))</f>
        <v>3097.5685714285723</v>
      </c>
      <c r="K20" s="10">
        <f>$J20/($C20*$C$2)</f>
        <v>6.68660242078483</v>
      </c>
    </row>
    <row r="21" spans="1:11" ht="12.75">
      <c r="A21" s="1" t="s">
        <v>36</v>
      </c>
      <c r="B21" s="8">
        <v>46</v>
      </c>
      <c r="C21" s="8">
        <v>455</v>
      </c>
      <c r="D21" s="8">
        <v>1149</v>
      </c>
      <c r="E21" s="8">
        <v>1289</v>
      </c>
      <c r="F21" s="9">
        <f>AVERAGE(D21:E21)</f>
        <v>1219</v>
      </c>
      <c r="G21" s="10">
        <f>F21/C21</f>
        <v>2.679120879120879</v>
      </c>
      <c r="H21" s="9">
        <f>$C$4*(D21+($E$2*(MIN($B21+11,$E$1)/$E$1*3/3.5+$C$5*2)))</f>
        <v>2578.6020408163267</v>
      </c>
      <c r="I21" s="9">
        <f>$C$4*(E21+($E$2*MIN($B21+11,$E$1)/$E$1*3/3.5+($E$2*$C$5*2)))</f>
        <v>2732.6020408163267</v>
      </c>
      <c r="J21" s="9">
        <f>$C$4*(F21+($E$2*MIN($B21+11,$E$1)/$E$1*3/3.5+($E$2*$C$5*2)))</f>
        <v>2655.6020408163267</v>
      </c>
      <c r="K21" s="10">
        <f>$J21/($C21*$C$2)</f>
        <v>6.86645647269897</v>
      </c>
    </row>
    <row r="22" spans="1:11" ht="12.75">
      <c r="A22" s="1" t="s">
        <v>37</v>
      </c>
      <c r="B22" s="8">
        <v>40</v>
      </c>
      <c r="C22" s="8">
        <v>370</v>
      </c>
      <c r="D22" s="8">
        <v>889</v>
      </c>
      <c r="E22" s="8">
        <v>1013</v>
      </c>
      <c r="F22" s="9">
        <f>AVERAGE(D22:E22)</f>
        <v>951</v>
      </c>
      <c r="G22" s="10">
        <f>F22/C22</f>
        <v>2.5702702702702704</v>
      </c>
      <c r="H22" s="9">
        <f>$C$4*(D22+($E$2*MIN($B22+11,$E$1)/$E$1*3/3.5+($E$2*$C$5*2)))</f>
        <v>2185.0355102040817</v>
      </c>
      <c r="I22" s="9">
        <f>$C$4*(E22+($E$2*MIN($B22+11,$E$1)/$E$1*3/3.5+($E$2*$C$5*2)))</f>
        <v>2321.4355102040818</v>
      </c>
      <c r="J22" s="9">
        <f>$C$4*(F22+($E$2*MIN($B22+11,$E$1)/$E$1*3/3.5+($E$2*$C$5*2)))</f>
        <v>2253.235510204082</v>
      </c>
      <c r="K22" s="10">
        <f>$J22/($C22*$C$2)</f>
        <v>7.164500827357971</v>
      </c>
    </row>
    <row r="23" spans="1:11" ht="12.75">
      <c r="A23" s="1" t="s">
        <v>38</v>
      </c>
      <c r="B23" s="11">
        <v>67</v>
      </c>
      <c r="C23" s="11">
        <v>470</v>
      </c>
      <c r="D23" s="11">
        <v>1101</v>
      </c>
      <c r="E23" s="11">
        <v>1279</v>
      </c>
      <c r="F23" s="12">
        <f>AVERAGE(D23:E23)</f>
        <v>1190</v>
      </c>
      <c r="G23" s="13">
        <f>F23/C23</f>
        <v>2.5319148936170213</v>
      </c>
      <c r="H23" s="12">
        <f>$C$4*(D23+($E$2*MIN($B23+11,$E$1)/$E$1*1.5/3.5+($E$2*$C$5)))</f>
        <v>1984.9814285714288</v>
      </c>
      <c r="I23" s="12">
        <f>$C$4*(E23+($E$2*MIN($B23+11,$E$1)/$E$1*1.5/3.5+($E$2*$C$5)))</f>
        <v>2180.781428571429</v>
      </c>
      <c r="J23" s="12">
        <f>$C$4*(F23+($E$2*MIN($B23+11,$E$1)/$E$1*1.5/3.5+($E$2*$C$5)))</f>
        <v>2082.881428571429</v>
      </c>
      <c r="K23" s="13">
        <f>J23/C23</f>
        <v>4.431662613981763</v>
      </c>
    </row>
    <row r="24" spans="1:11" ht="12.75">
      <c r="A24" s="1" t="s">
        <v>39</v>
      </c>
      <c r="B24" s="11">
        <v>61</v>
      </c>
      <c r="C24" s="11">
        <v>400</v>
      </c>
      <c r="D24" s="11">
        <v>913</v>
      </c>
      <c r="E24" s="11">
        <v>1059</v>
      </c>
      <c r="F24" s="12">
        <f>AVERAGE(D24:E24)</f>
        <v>986</v>
      </c>
      <c r="G24" s="13">
        <f>F24/C24</f>
        <v>2.465</v>
      </c>
      <c r="H24" s="12">
        <f>$C$4*(D24+($E$2*MIN($B24+11,$E$1)/$E$1*1.5/3.5+($E$2*$C$5)))</f>
        <v>1778.1814285714288</v>
      </c>
      <c r="I24" s="12">
        <f>$C$4*(E24+($E$2*MIN($B24+11,$E$1)/$E$1*1.5/3.5+($E$2*$C$5)))</f>
        <v>1938.7814285714287</v>
      </c>
      <c r="J24" s="12">
        <f>$C$4*(F24+($E$2*MIN($B24+11,$E$1)/$E$1*1.5/3.5+($E$2*$C$5)))</f>
        <v>1858.4814285714288</v>
      </c>
      <c r="K24" s="13">
        <f>J24/C24</f>
        <v>4.646203571428572</v>
      </c>
    </row>
    <row r="25" spans="1:11" ht="12.75">
      <c r="A25" s="1" t="s">
        <v>40</v>
      </c>
      <c r="B25" s="11">
        <v>56</v>
      </c>
      <c r="C25" s="11">
        <v>380</v>
      </c>
      <c r="D25" s="11">
        <v>812</v>
      </c>
      <c r="E25" s="11">
        <v>958</v>
      </c>
      <c r="F25" s="12">
        <f>AVERAGE(D25:E25)</f>
        <v>885</v>
      </c>
      <c r="G25" s="13">
        <f>F25/C25</f>
        <v>2.3289473684210527</v>
      </c>
      <c r="H25" s="12">
        <f>$C$4*(D25+($E$2*MIN($B25+11,$E$1)/$E$1*1.5/3.5+($E$2*$C$5)))</f>
        <v>1640.1897959183675</v>
      </c>
      <c r="I25" s="12">
        <f>$C$4*(E25+($E$2*MIN($B25+11,$E$1)/$E$1*1.5/3.5+($E$2*$C$5)))</f>
        <v>1800.7897959183674</v>
      </c>
      <c r="J25" s="12">
        <f>$C$4*(F25+($E$2*MIN($B25+11,$E$1)/$E$1*1.5/3.5+($E$2*$C$5)))</f>
        <v>1720.4897959183675</v>
      </c>
      <c r="K25" s="13">
        <f>J25/C25</f>
        <v>4.527604726100967</v>
      </c>
    </row>
    <row r="26" spans="1:11" ht="12.75">
      <c r="A26" s="1" t="s">
        <v>41</v>
      </c>
      <c r="B26" s="11">
        <v>50</v>
      </c>
      <c r="C26" s="11">
        <v>315</v>
      </c>
      <c r="D26" s="11">
        <v>644</v>
      </c>
      <c r="E26" s="11">
        <v>764</v>
      </c>
      <c r="F26" s="12">
        <f>AVERAGE(D26:E26)</f>
        <v>704</v>
      </c>
      <c r="G26" s="13">
        <f>F26/C26</f>
        <v>2.234920634920635</v>
      </c>
      <c r="H26" s="12">
        <f>$C$4*(D26+($E$2*MIN($B26+11,$E$1)/$E$1*1.5/3.5+($E$2*$C$5)))</f>
        <v>1401.6065306122448</v>
      </c>
      <c r="I26" s="12">
        <f>$C$4*(E26+($E$2*MIN($B26+11,$E$1)/$E$1*1.5/3.5+($E$2*$C$5)))</f>
        <v>1533.6065306122448</v>
      </c>
      <c r="J26" s="12">
        <f>$C$4*(F26+($E$2*MIN($B26+11,$E$1)/$E$1*1.5/3.5+($E$2*$C$5)))</f>
        <v>1467.6065306122448</v>
      </c>
      <c r="K26" s="13">
        <f>J26/C26</f>
        <v>4.659068351149983</v>
      </c>
    </row>
    <row r="27" spans="1:11" ht="12.75">
      <c r="A27" s="1" t="s">
        <v>42</v>
      </c>
      <c r="B27" s="11">
        <v>44</v>
      </c>
      <c r="C27" s="11">
        <v>265</v>
      </c>
      <c r="D27" s="11">
        <v>518</v>
      </c>
      <c r="E27" s="11">
        <v>616</v>
      </c>
      <c r="F27" s="12">
        <f>AVERAGE(D27:E27)</f>
        <v>567</v>
      </c>
      <c r="G27" s="13">
        <f>F27/C27</f>
        <v>2.139622641509434</v>
      </c>
      <c r="H27" s="12">
        <f>$C$4*(D27+($E$2*MIN($B27+11,$E$1)/$E$1*1.5/3.5+($E$2*$C$5)))</f>
        <v>1209.2232653061226</v>
      </c>
      <c r="I27" s="12">
        <f>$C$4*(E27+($E$2*MIN($B27+11,$E$1)/$E$1*1.5/3.5+($E$2*$C$5)))</f>
        <v>1317.0232653061225</v>
      </c>
      <c r="J27" s="12">
        <f>$C$4*(F27+($E$2*MIN($B27+11,$E$1)/$E$1*1.5/3.5+($E$2*$C$5)))</f>
        <v>1263.1232653061224</v>
      </c>
      <c r="K27" s="13">
        <f>J27/C27</f>
        <v>4.766502887947632</v>
      </c>
    </row>
    <row r="28" spans="1:11" ht="12.75">
      <c r="A28" s="1" t="s">
        <v>43</v>
      </c>
      <c r="B28" s="11">
        <v>38</v>
      </c>
      <c r="C28" s="11">
        <v>215</v>
      </c>
      <c r="D28" s="11">
        <v>400</v>
      </c>
      <c r="E28" s="11">
        <v>478</v>
      </c>
      <c r="F28" s="12">
        <f>AVERAGE(D28:E28)</f>
        <v>439</v>
      </c>
      <c r="G28" s="13">
        <f>F28/C28</f>
        <v>2.041860465116279</v>
      </c>
      <c r="H28" s="12">
        <f>$C$4*(D28+($E$2*MIN($B28+11,$E$1)/$E$1*1.5/3.5+($E$2*$C$5)))</f>
        <v>1025.64</v>
      </c>
      <c r="I28" s="12">
        <f>$C$4*(E28+($E$2*MIN($B28+11,$E$1)/$E$1*1.5/3.5+($E$2*$C$5)))</f>
        <v>1111.4400000000003</v>
      </c>
      <c r="J28" s="12">
        <f>$C$4*(F28+($E$2*MIN($B28+11,$E$1)/$E$1*1.5/3.5+($E$2*$C$5)))</f>
        <v>1068.5400000000002</v>
      </c>
      <c r="K28" s="13">
        <f>J28/C28</f>
        <v>4.969953488372094</v>
      </c>
    </row>
    <row r="29" spans="1:11" ht="12.75">
      <c r="A29" s="1" t="s">
        <v>44</v>
      </c>
      <c r="B29" s="11">
        <v>32</v>
      </c>
      <c r="C29" s="11">
        <v>185</v>
      </c>
      <c r="D29" s="11">
        <v>327</v>
      </c>
      <c r="E29" s="11">
        <v>393</v>
      </c>
      <c r="F29" s="12">
        <f>AVERAGE(D29:E29)</f>
        <v>360</v>
      </c>
      <c r="G29" s="13">
        <f>F29/C29</f>
        <v>1.945945945945946</v>
      </c>
      <c r="H29" s="12">
        <f>$C$4*(D29+($E$2*MIN($B29+11,$E$1)/$E$1*1.5/3.5+($E$2*$C$5)))</f>
        <v>891.5567346938776</v>
      </c>
      <c r="I29" s="12">
        <f>$C$4*(E29+($E$2*MIN($B29+11,$E$1)/$E$1*1.5/3.5+($E$2*$C$5)))</f>
        <v>964.1567346938776</v>
      </c>
      <c r="J29" s="12">
        <f>$C$4*(F29+($E$2*MIN($B29+11,$E$1)/$E$1*1.5/3.5+($E$2*$C$5)))</f>
        <v>927.8567346938776</v>
      </c>
      <c r="K29" s="13">
        <f>J29/C29</f>
        <v>5.015441809156095</v>
      </c>
    </row>
    <row r="30" spans="1:11" ht="12.75">
      <c r="A30" s="1" t="s">
        <v>45</v>
      </c>
      <c r="B30" s="11">
        <v>26</v>
      </c>
      <c r="C30" s="11">
        <v>155</v>
      </c>
      <c r="D30" s="11">
        <v>258</v>
      </c>
      <c r="E30" s="11">
        <v>314</v>
      </c>
      <c r="F30" s="12">
        <f>AVERAGE(D30:E30)</f>
        <v>286</v>
      </c>
      <c r="G30" s="13">
        <f>F30/C30</f>
        <v>1.8451612903225807</v>
      </c>
      <c r="H30" s="12">
        <f>$C$4*(D30+($E$2*MIN($B30+11,$E$1)/$E$1*1.5/3.5+($E$2*$C$5)))</f>
        <v>761.8734693877551</v>
      </c>
      <c r="I30" s="12">
        <f>$C$4*(E30+($E$2*MIN($B30+11,$E$1)/$E$1*1.5/3.5+($E$2*$C$5)))</f>
        <v>823.4734693877551</v>
      </c>
      <c r="J30" s="12">
        <f>$C$4*(F30+($E$2*MIN($B30+11,$E$1)/$E$1*1.5/3.5+($E$2*$C$5)))</f>
        <v>792.6734693877552</v>
      </c>
      <c r="K30" s="13">
        <f>J30/C30</f>
        <v>5.114022383146808</v>
      </c>
    </row>
    <row r="31" spans="1:11" ht="12.75">
      <c r="A31" s="1" t="s">
        <v>46</v>
      </c>
      <c r="B31" s="11">
        <v>20</v>
      </c>
      <c r="C31" s="11">
        <v>125</v>
      </c>
      <c r="D31" s="11">
        <v>193</v>
      </c>
      <c r="E31" s="11">
        <v>237</v>
      </c>
      <c r="F31" s="12">
        <f>AVERAGE(D31:E31)</f>
        <v>215</v>
      </c>
      <c r="G31" s="13">
        <f>F31/C31</f>
        <v>1.72</v>
      </c>
      <c r="H31" s="12">
        <f>$C$4*(D31+($E$2*MIN($B31+11,$E$1)/$E$1*1.5/3.5+($E$2*$C$5)))</f>
        <v>636.5902040816327</v>
      </c>
      <c r="I31" s="12">
        <f>$C$4*(E31+($E$2*MIN($B31+11,$E$1)/$E$1*1.5/3.5+($E$2*$C$5)))</f>
        <v>684.9902040816327</v>
      </c>
      <c r="J31" s="12">
        <f>$C$4*(F31+($E$2*MIN($B31+11,$E$1)/$E$1*1.5/3.5+($E$2*$C$5)))</f>
        <v>660.7902040816326</v>
      </c>
      <c r="K31" s="13">
        <f>J31/C31</f>
        <v>5.286321632653061</v>
      </c>
    </row>
    <row r="32" spans="1:11" ht="12.75">
      <c r="A32" s="1" t="s">
        <v>47</v>
      </c>
      <c r="B32" s="14">
        <v>34</v>
      </c>
      <c r="C32" s="14">
        <v>305</v>
      </c>
      <c r="D32" s="14">
        <v>734</v>
      </c>
      <c r="E32" s="14">
        <v>827</v>
      </c>
      <c r="F32" s="15">
        <f>AVERAGE(D32:E32)</f>
        <v>780.5</v>
      </c>
      <c r="G32" s="16">
        <f>F32/C32</f>
        <v>2.559016393442623</v>
      </c>
      <c r="H32" s="15">
        <f>$C$4*(D32+($E$2*MIN($B32+11,$E$1)/$E$1*3/3.5))</f>
        <v>1614.1489795918367</v>
      </c>
      <c r="I32" s="15">
        <f>$C$4*(E32+($E$2*MIN($B32+11,$E$1)/$E$1*3/3.5))</f>
        <v>1716.4489795918369</v>
      </c>
      <c r="J32" s="15">
        <f>$C$4*(F32+($E$2*MIN($B32+11,$E$1)/$E$1*3/3.5))</f>
        <v>1665.2989795918368</v>
      </c>
      <c r="K32" s="16">
        <f>$J32/($C32*$C$2)</f>
        <v>6.423525475764076</v>
      </c>
    </row>
    <row r="33" spans="1:11" ht="12.75">
      <c r="A33" s="1" t="s">
        <v>48</v>
      </c>
      <c r="B33" s="14">
        <v>28</v>
      </c>
      <c r="C33" s="14">
        <v>255</v>
      </c>
      <c r="D33" s="14">
        <v>586</v>
      </c>
      <c r="E33" s="14">
        <v>662</v>
      </c>
      <c r="F33" s="15">
        <f>AVERAGE(D33:E33)</f>
        <v>624</v>
      </c>
      <c r="G33" s="16">
        <f>F33/C33</f>
        <v>2.447058823529412</v>
      </c>
      <c r="H33" s="15">
        <f>$C$4*(D33+($E$2*MIN($B33+11,$E$1)/$E$1*3/3.5))</f>
        <v>1343.782448979592</v>
      </c>
      <c r="I33" s="15">
        <f>$C$4*(E33+($E$2*MIN($B33+11,$E$1)/$E$1*3/3.5))</f>
        <v>1427.3824489795918</v>
      </c>
      <c r="J33" s="15">
        <f>$C$4*(F33+($E$2*MIN($B33+11,$E$1)/$E$1*3/3.5))</f>
        <v>1385.5824489795918</v>
      </c>
      <c r="K33" s="16">
        <f>$J33/($C33*$C$2)</f>
        <v>6.392537250194195</v>
      </c>
    </row>
    <row r="34" spans="1:11" ht="12.75">
      <c r="A34" s="1" t="s">
        <v>49</v>
      </c>
      <c r="B34" s="14">
        <v>22</v>
      </c>
      <c r="C34" s="14">
        <v>205</v>
      </c>
      <c r="D34" s="14">
        <v>445</v>
      </c>
      <c r="E34" s="14">
        <v>507</v>
      </c>
      <c r="F34" s="15">
        <f>AVERAGE(D34:E34)</f>
        <v>476</v>
      </c>
      <c r="G34" s="16">
        <f>F34/C34</f>
        <v>2.321951219512195</v>
      </c>
      <c r="H34" s="15">
        <f>$C$4*(D34+($E$2*MIN($B34+11,$E$1)/$E$1*3/3.5))</f>
        <v>1081.1159183673471</v>
      </c>
      <c r="I34" s="15">
        <f>$C$4*(E34+($E$2*MIN($B34+11,$E$1)/$E$1*3/3.5))</f>
        <v>1149.315918367347</v>
      </c>
      <c r="J34" s="15">
        <f>$C$4*(F34+($E$2*MIN($B34+11,$E$1)/$E$1*3/3.5))</f>
        <v>1115.215918367347</v>
      </c>
      <c r="K34" s="16">
        <f>$J34/($C34*$C$2)</f>
        <v>6.400091353614617</v>
      </c>
    </row>
    <row r="35" spans="1:11" ht="12.75">
      <c r="A35" s="1"/>
      <c r="B35" s="4" t="s">
        <v>2</v>
      </c>
      <c r="C35" s="4" t="s">
        <v>12</v>
      </c>
      <c r="D35" s="4" t="s">
        <v>50</v>
      </c>
      <c r="E35" s="4"/>
      <c r="F35" s="4" t="s">
        <v>51</v>
      </c>
      <c r="G35" s="4" t="s">
        <v>16</v>
      </c>
      <c r="H35" s="4"/>
      <c r="I35" s="4" t="s">
        <v>50</v>
      </c>
      <c r="J35" s="4" t="s">
        <v>51</v>
      </c>
      <c r="K35" s="4" t="s">
        <v>19</v>
      </c>
    </row>
    <row r="36" spans="1:11" ht="12.75">
      <c r="A36" s="1" t="s">
        <v>52</v>
      </c>
      <c r="B36" s="17">
        <v>70</v>
      </c>
      <c r="C36" s="17">
        <v>450</v>
      </c>
      <c r="D36" s="17">
        <v>1110</v>
      </c>
      <c r="E36" s="17"/>
      <c r="F36" s="17">
        <f>$D36/5</f>
        <v>222</v>
      </c>
      <c r="G36" s="18">
        <f>$D36/C36</f>
        <v>2.466666666666667</v>
      </c>
      <c r="H36" s="17"/>
      <c r="I36" s="19">
        <f>$C$1*$C$4*($D36+($E$2*MIN($B36+11,$E$1)/$E$1))</f>
        <v>3087.865</v>
      </c>
      <c r="J36" s="19">
        <f>$I36/5</f>
        <v>617.573</v>
      </c>
      <c r="K36" s="18">
        <f>$I36/($C36*$C$6)</f>
        <v>7.624358024691357</v>
      </c>
    </row>
    <row r="37" spans="1:11" ht="12.75">
      <c r="A37" s="1" t="s">
        <v>53</v>
      </c>
      <c r="B37" s="17">
        <v>65</v>
      </c>
      <c r="C37" s="17">
        <v>430</v>
      </c>
      <c r="D37" s="17">
        <v>1010</v>
      </c>
      <c r="E37" s="17"/>
      <c r="F37" s="17">
        <f>$D37/5</f>
        <v>202</v>
      </c>
      <c r="G37" s="18">
        <f>$D37/C37</f>
        <v>2.3488372093023258</v>
      </c>
      <c r="H37" s="17"/>
      <c r="I37" s="19">
        <f>$C$1*$C$4*($D37+($E$2*MIN($B37+11,$E$1)/$E$1))</f>
        <v>2961.365</v>
      </c>
      <c r="J37" s="19">
        <f>$I37/5</f>
        <v>592.2729999999999</v>
      </c>
      <c r="K37" s="18">
        <f>$I37/($C37*$C$6)</f>
        <v>7.6521059431524545</v>
      </c>
    </row>
    <row r="38" spans="1:11" ht="12.75">
      <c r="A38" s="1" t="s">
        <v>54</v>
      </c>
      <c r="B38" s="17">
        <v>60</v>
      </c>
      <c r="C38" s="17">
        <v>410</v>
      </c>
      <c r="D38" s="17">
        <v>970</v>
      </c>
      <c r="E38" s="17"/>
      <c r="F38" s="17">
        <f>$D38/5</f>
        <v>194</v>
      </c>
      <c r="G38" s="18">
        <f>$D38/C38</f>
        <v>2.3658536585365852</v>
      </c>
      <c r="H38" s="17"/>
      <c r="I38" s="19">
        <f>$C$1*$C$4*($D38+($E$2*MIN($B38+11,$E$1)/$E$1))</f>
        <v>2910.765</v>
      </c>
      <c r="J38" s="19">
        <f>$I38/5</f>
        <v>582.153</v>
      </c>
      <c r="K38" s="18">
        <f>$I38/($C38*$C$6)</f>
        <v>7.888252032520325</v>
      </c>
    </row>
    <row r="39" spans="1:11" ht="12.75">
      <c r="A39" s="1" t="s">
        <v>55</v>
      </c>
      <c r="B39" s="17">
        <v>56</v>
      </c>
      <c r="C39" s="17">
        <v>365</v>
      </c>
      <c r="D39" s="17">
        <v>810</v>
      </c>
      <c r="E39" s="17"/>
      <c r="F39" s="17">
        <f>$D39/5</f>
        <v>162</v>
      </c>
      <c r="G39" s="18">
        <f>$D39/C39</f>
        <v>2.219178082191781</v>
      </c>
      <c r="H39" s="17"/>
      <c r="I39" s="19">
        <f>$C$1*$C$4*($D39+($E$2*MIN($B39+11,$E$1)/$E$1))</f>
        <v>2636.205785714285</v>
      </c>
      <c r="J39" s="19">
        <f>$I39/5</f>
        <v>527.241157142857</v>
      </c>
      <c r="K39" s="18">
        <f>$I39/($C39*$C$6)</f>
        <v>8.02497956077408</v>
      </c>
    </row>
    <row r="40" spans="1:11" ht="12.75">
      <c r="A40" s="1" t="s">
        <v>56</v>
      </c>
      <c r="B40" s="17">
        <v>50</v>
      </c>
      <c r="C40" s="17">
        <v>305</v>
      </c>
      <c r="D40" s="17">
        <v>650</v>
      </c>
      <c r="E40" s="17"/>
      <c r="F40" s="17">
        <f>$D40/5</f>
        <v>130</v>
      </c>
      <c r="G40" s="18">
        <f>$D40/C40</f>
        <v>2.1311475409836067</v>
      </c>
      <c r="H40" s="17"/>
      <c r="I40" s="19">
        <f>$C$1*$C$4*($D40+($E$2*MIN($B40+11,$E$1)/$E$1))</f>
        <v>2289.487357142857</v>
      </c>
      <c r="J40" s="19">
        <f>$I40/5</f>
        <v>457.8974714285714</v>
      </c>
      <c r="K40" s="18">
        <f>$I40/($C40*$C$6)</f>
        <v>8.340573250065052</v>
      </c>
    </row>
    <row r="41" spans="1:11" ht="12.75">
      <c r="A41" s="1" t="s">
        <v>57</v>
      </c>
      <c r="B41" s="17">
        <v>44</v>
      </c>
      <c r="C41" s="17">
        <v>250</v>
      </c>
      <c r="D41" s="17">
        <v>510</v>
      </c>
      <c r="E41" s="17"/>
      <c r="F41" s="17">
        <f>$D41/5</f>
        <v>102</v>
      </c>
      <c r="G41" s="18">
        <f>$D41/C41</f>
        <v>2.04</v>
      </c>
      <c r="H41" s="17"/>
      <c r="I41" s="19">
        <f>$C$1*$C$4*($D41+($E$2*MIN($B41+11,$E$1)/$E$1))</f>
        <v>1968.0689285714284</v>
      </c>
      <c r="J41" s="19">
        <f>$I41/5</f>
        <v>393.61378571428565</v>
      </c>
      <c r="K41" s="18">
        <f>$I41/($C41*$C$6)</f>
        <v>8.746973015873015</v>
      </c>
    </row>
    <row r="42" spans="1:11" ht="12.75">
      <c r="A42" s="1" t="s">
        <v>58</v>
      </c>
      <c r="B42" s="17">
        <v>38</v>
      </c>
      <c r="C42" s="17">
        <v>205</v>
      </c>
      <c r="D42" s="17">
        <v>400</v>
      </c>
      <c r="E42" s="17"/>
      <c r="F42" s="17">
        <f>$D42/5</f>
        <v>80</v>
      </c>
      <c r="G42" s="18">
        <f>$D42/C42</f>
        <v>1.951219512195122</v>
      </c>
      <c r="H42" s="17"/>
      <c r="I42" s="19">
        <f>$C$1*$C$4*($D42+($E$2*MIN($B42+11,$E$1)/$E$1))</f>
        <v>1684.6005</v>
      </c>
      <c r="J42" s="19">
        <f>$I42/5</f>
        <v>336.9201</v>
      </c>
      <c r="K42" s="18">
        <f>$I42/($C42*$C$6)</f>
        <v>9.130626016260162</v>
      </c>
    </row>
    <row r="43" spans="1:11" ht="12.75">
      <c r="A43" s="1" t="s">
        <v>59</v>
      </c>
      <c r="B43" s="17">
        <v>32</v>
      </c>
      <c r="C43" s="17">
        <v>170</v>
      </c>
      <c r="D43" s="17">
        <v>315</v>
      </c>
      <c r="E43" s="17"/>
      <c r="F43" s="17">
        <f>$D43/5</f>
        <v>63</v>
      </c>
      <c r="G43" s="18">
        <f>$D43/C43</f>
        <v>1.8529411764705883</v>
      </c>
      <c r="H43" s="17"/>
      <c r="I43" s="19">
        <f>$C$1*$C$4*($D43+($E$2*MIN($B43+11,$E$1)/$E$1))</f>
        <v>1432.7570714285714</v>
      </c>
      <c r="J43" s="19">
        <f>$I43/5</f>
        <v>286.55141428571426</v>
      </c>
      <c r="K43" s="18">
        <f>$I43/($C43*$C$6)</f>
        <v>9.364425303454714</v>
      </c>
    </row>
    <row r="44" spans="1:11" ht="12.75">
      <c r="A44" s="1" t="s">
        <v>60</v>
      </c>
      <c r="B44" s="17">
        <v>26</v>
      </c>
      <c r="C44" s="17">
        <v>140</v>
      </c>
      <c r="D44" s="17">
        <v>245</v>
      </c>
      <c r="E44" s="17"/>
      <c r="F44" s="17">
        <f>$D44/5</f>
        <v>49</v>
      </c>
      <c r="G44" s="18">
        <f>$D44/C44</f>
        <v>1.75</v>
      </c>
      <c r="H44" s="17"/>
      <c r="I44" s="19">
        <f>$C$1*$C$4*($D44+($E$2*MIN($B44+11,$E$1)/$E$1))</f>
        <v>1199.8886428571427</v>
      </c>
      <c r="J44" s="19">
        <f>$I44/5</f>
        <v>239.97772857142854</v>
      </c>
      <c r="K44" s="18">
        <f>$I44/($C44*$C$6)</f>
        <v>9.52292573696145</v>
      </c>
    </row>
    <row r="45" spans="1:11" ht="12.75">
      <c r="A45" s="1" t="s">
        <v>61</v>
      </c>
      <c r="B45" s="17">
        <v>20</v>
      </c>
      <c r="C45" s="17">
        <v>105</v>
      </c>
      <c r="D45" s="17">
        <v>175</v>
      </c>
      <c r="E45" s="17"/>
      <c r="F45" s="17">
        <f>$D45/5</f>
        <v>35</v>
      </c>
      <c r="G45" s="18">
        <f>$D45/C45</f>
        <v>1.6666666666666667</v>
      </c>
      <c r="H45" s="17"/>
      <c r="I45" s="19">
        <f>$C$1*$C$4*($D45+($E$2*MIN($B45+11,$E$1)/$E$1))</f>
        <v>967.0202142857142</v>
      </c>
      <c r="J45" s="19">
        <f>$I45/5</f>
        <v>193.40404285714285</v>
      </c>
      <c r="K45" s="18">
        <f>$I45/($C45*$C$6)</f>
        <v>10.233018140589568</v>
      </c>
    </row>
    <row r="46" spans="1:11" ht="12.75">
      <c r="A46" s="20" t="s">
        <v>62</v>
      </c>
      <c r="B46" s="21">
        <v>14</v>
      </c>
      <c r="C46" s="21">
        <v>65</v>
      </c>
      <c r="D46" s="21">
        <v>100</v>
      </c>
      <c r="E46" s="21"/>
      <c r="F46" s="21">
        <f>$D46/5</f>
        <v>20</v>
      </c>
      <c r="G46" s="22">
        <f>$D46/C46</f>
        <v>1.5384615384615385</v>
      </c>
      <c r="H46" s="21"/>
      <c r="I46" s="23">
        <f>$C$1*$C$4*($D46+($E$2*MIN($B46+11,$E$1)/$E$1))</f>
        <v>727.8267857142857</v>
      </c>
      <c r="J46" s="23">
        <f>$I46/5</f>
        <v>145.56535714285715</v>
      </c>
      <c r="K46" s="22">
        <f>$I46/($C46*$C$6)</f>
        <v>12.441483516483517</v>
      </c>
    </row>
    <row r="47" spans="1:11" ht="12.75">
      <c r="A47" s="20" t="s">
        <v>63</v>
      </c>
      <c r="B47" s="21">
        <v>8</v>
      </c>
      <c r="C47" s="21">
        <v>30</v>
      </c>
      <c r="D47" s="21">
        <v>45</v>
      </c>
      <c r="E47" s="21"/>
      <c r="F47" s="21">
        <f>$D47/5</f>
        <v>9</v>
      </c>
      <c r="G47" s="22">
        <f>$D47/C47</f>
        <v>1.5</v>
      </c>
      <c r="H47" s="21"/>
      <c r="I47" s="23">
        <f>$C$1*$C$4*($D47+($E$2*MIN($B47+11,$E$1)/$E$1))</f>
        <v>513.9333571428571</v>
      </c>
      <c r="J47" s="23">
        <f>$I47/5</f>
        <v>102.78667142857141</v>
      </c>
      <c r="K47" s="22">
        <f>$I47/($C47*$C$6)</f>
        <v>19.03456878306878</v>
      </c>
    </row>
    <row r="49" spans="1:11" ht="12.75">
      <c r="A49" t="s">
        <v>0</v>
      </c>
      <c r="C49" t="s">
        <v>3</v>
      </c>
      <c r="E49" t="s">
        <v>5</v>
      </c>
      <c r="G49" t="s">
        <v>64</v>
      </c>
      <c r="I49" t="s">
        <v>65</v>
      </c>
      <c r="K49" t="s">
        <v>66</v>
      </c>
    </row>
    <row r="50" spans="1:12" ht="12.75">
      <c r="A50" t="s">
        <v>67</v>
      </c>
      <c r="B50">
        <v>1</v>
      </c>
      <c r="C50" t="s">
        <v>67</v>
      </c>
      <c r="D50">
        <v>1</v>
      </c>
      <c r="E50" t="s">
        <v>6</v>
      </c>
      <c r="F50">
        <v>1</v>
      </c>
      <c r="G50" s="24" t="s">
        <v>68</v>
      </c>
      <c r="H50">
        <v>1</v>
      </c>
      <c r="I50" s="24" t="s">
        <v>68</v>
      </c>
      <c r="J50">
        <v>0</v>
      </c>
      <c r="K50" s="24" t="s">
        <v>68</v>
      </c>
      <c r="L50">
        <v>1</v>
      </c>
    </row>
    <row r="51" spans="1:12" ht="12.75">
      <c r="A51" t="s">
        <v>69</v>
      </c>
      <c r="B51">
        <v>1.05</v>
      </c>
      <c r="C51" t="s">
        <v>69</v>
      </c>
      <c r="D51">
        <v>0.95</v>
      </c>
      <c r="E51" t="s">
        <v>70</v>
      </c>
      <c r="F51">
        <v>0.9</v>
      </c>
      <c r="G51" s="25" t="s">
        <v>71</v>
      </c>
      <c r="H51">
        <v>1.02</v>
      </c>
      <c r="I51" s="25" t="s">
        <v>71</v>
      </c>
      <c r="J51">
        <v>0.02</v>
      </c>
      <c r="K51" s="25" t="s">
        <v>71</v>
      </c>
      <c r="L51">
        <v>0.98</v>
      </c>
    </row>
    <row r="52" spans="1:12" ht="12.75">
      <c r="A52" t="s">
        <v>72</v>
      </c>
      <c r="B52">
        <v>1.1</v>
      </c>
      <c r="C52" t="s">
        <v>72</v>
      </c>
      <c r="D52">
        <v>0.9</v>
      </c>
      <c r="E52" t="s">
        <v>73</v>
      </c>
      <c r="F52">
        <v>0.8</v>
      </c>
      <c r="G52" t="s">
        <v>74</v>
      </c>
      <c r="H52">
        <v>1.04</v>
      </c>
      <c r="I52" t="s">
        <v>74</v>
      </c>
      <c r="J52">
        <v>0.04</v>
      </c>
      <c r="K52" t="s">
        <v>74</v>
      </c>
      <c r="L52">
        <v>0.96</v>
      </c>
    </row>
    <row r="53" spans="1:12" ht="12.75">
      <c r="A53" t="s">
        <v>1</v>
      </c>
      <c r="B53">
        <v>1.15</v>
      </c>
      <c r="C53" t="s">
        <v>1</v>
      </c>
      <c r="D53">
        <v>0.85</v>
      </c>
      <c r="G53" t="s">
        <v>75</v>
      </c>
      <c r="H53">
        <v>1.06</v>
      </c>
      <c r="I53" t="s">
        <v>75</v>
      </c>
      <c r="J53">
        <v>0.06</v>
      </c>
      <c r="K53" t="s">
        <v>75</v>
      </c>
      <c r="L53">
        <v>0.94</v>
      </c>
    </row>
    <row r="54" spans="7:12" ht="12.75">
      <c r="G54" t="s">
        <v>76</v>
      </c>
      <c r="H54">
        <v>1.08</v>
      </c>
      <c r="I54" t="s">
        <v>76</v>
      </c>
      <c r="J54">
        <v>0.08</v>
      </c>
      <c r="K54" t="s">
        <v>76</v>
      </c>
      <c r="L54">
        <v>0.92</v>
      </c>
    </row>
    <row r="55" spans="7:12" ht="12.75">
      <c r="G55" t="s">
        <v>8</v>
      </c>
      <c r="H55">
        <v>1.1</v>
      </c>
      <c r="I55" t="s">
        <v>8</v>
      </c>
      <c r="J55">
        <v>0.1</v>
      </c>
      <c r="K55" t="s">
        <v>8</v>
      </c>
      <c r="L55">
        <v>0.9</v>
      </c>
    </row>
  </sheetData>
  <dataValidations count="6">
    <dataValidation type="list" operator="equal" allowBlank="1" showErrorMessage="1" sqref="B1">
      <formula1>$A$50:$A$53</formula1>
    </dataValidation>
    <dataValidation type="list" operator="equal" allowBlank="1" showErrorMessage="1" sqref="B2">
      <formula1>$C$50:$C$53</formula1>
    </dataValidation>
    <dataValidation type="list" operator="equal" allowBlank="1" showErrorMessage="1" sqref="B3">
      <formula1>$E$50:$E$52</formula1>
    </dataValidation>
    <dataValidation type="list" operator="equal" allowBlank="1" showErrorMessage="1" sqref="B4">
      <formula1>$G$50:$G$55</formula1>
    </dataValidation>
    <dataValidation type="list" operator="equal" allowBlank="1" showErrorMessage="1" sqref="B5">
      <formula1>$I$50:$I$55</formula1>
    </dataValidation>
    <dataValidation type="list" operator="equal" allowBlank="1" showErrorMessage="1" sqref="B6">
      <formula1>$K$50:$K$55</formula1>
    </dataValidation>
  </dataValidations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"/>
  <sheetViews>
    <sheetView workbookViewId="0" topLeftCell="A1">
      <selection activeCell="Q30" sqref="Q30"/>
    </sheetView>
  </sheetViews>
  <sheetFormatPr defaultColWidth="9.140625" defaultRowHeight="12.75"/>
  <cols>
    <col min="1" max="16384" width="8.7109375" style="0" customWidth="1"/>
  </cols>
  <sheetData>
    <row r="1" spans="2:22" ht="12.75">
      <c r="B1">
        <v>0</v>
      </c>
      <c r="C1">
        <v>100</v>
      </c>
      <c r="D1">
        <v>200</v>
      </c>
      <c r="E1">
        <v>300</v>
      </c>
      <c r="F1">
        <v>400</v>
      </c>
      <c r="G1">
        <v>500</v>
      </c>
      <c r="H1">
        <v>600</v>
      </c>
      <c r="I1">
        <v>700</v>
      </c>
      <c r="J1">
        <v>800</v>
      </c>
      <c r="K1">
        <v>900</v>
      </c>
      <c r="L1">
        <v>1000</v>
      </c>
      <c r="M1">
        <v>1100</v>
      </c>
      <c r="N1">
        <v>1200</v>
      </c>
      <c r="O1">
        <v>1300</v>
      </c>
      <c r="P1">
        <v>1400</v>
      </c>
      <c r="Q1">
        <v>1500</v>
      </c>
      <c r="R1">
        <v>1600</v>
      </c>
      <c r="S1">
        <v>1700</v>
      </c>
      <c r="T1">
        <v>1800</v>
      </c>
      <c r="U1">
        <v>1900</v>
      </c>
      <c r="V1">
        <v>2000</v>
      </c>
    </row>
    <row r="2" spans="1:22" ht="12.75">
      <c r="A2" t="s">
        <v>77</v>
      </c>
      <c r="B2" s="26">
        <f>Data!$C$4*(Data!$F16+(B$1*MIN(Data!$B16+11,70)/70*3/3.5+(B$1*Data!$C$5*2)))/(Data!$C16*Data!$C$2)</f>
        <v>4.062745098039216</v>
      </c>
      <c r="C2" s="26">
        <f>Data!$C$4*(Data!$F16+(C$1*MIN(Data!$B16+11,70)/70*3/3.5+(C$1*Data!$C$5*2)))/(Data!$C16*Data!$C$2)</f>
        <v>4.2285714285714295</v>
      </c>
      <c r="D2" s="26">
        <f>Data!$C$4*(Data!$F16+(D$1*MIN(Data!$B16+11,70)/70*3/3.5+(D$1*Data!$C$5*2)))/(Data!$C16*Data!$C$2)</f>
        <v>4.394397759103642</v>
      </c>
      <c r="E2" s="26">
        <f>Data!$C$4*(Data!$F16+(E$1*MIN(Data!$B16+11,70)/70*3/3.5+(E$1*Data!$C$5*2)))/(Data!$C16*Data!$C$2)</f>
        <v>4.560224089635855</v>
      </c>
      <c r="F2" s="26">
        <f>Data!$C$4*(Data!$F16+(F$1*MIN(Data!$B16+11,70)/70*3/3.5+(F$1*Data!$C$5*2)))/(Data!$C16*Data!$C$2)</f>
        <v>4.726050420168067</v>
      </c>
      <c r="G2" s="26">
        <f>Data!$C$4*(Data!$F16+(G$1*MIN(Data!$B16+11,70)/70*3/3.5+(G$1*Data!$C$5*2)))/(Data!$C16*Data!$C$2)</f>
        <v>4.8918767507002805</v>
      </c>
      <c r="H2" s="26">
        <f>Data!$C$4*(Data!$F16+(H$1*MIN(Data!$B16+11,70)/70*3/3.5+(H$1*Data!$C$5*2)))/(Data!$C16*Data!$C$2)</f>
        <v>5.057703081232493</v>
      </c>
      <c r="I2" s="26">
        <f>Data!$C$4*(Data!$F16+(I$1*MIN(Data!$B16+11,70)/70*3/3.5+(I$1*Data!$C$5*2)))/(Data!$C16*Data!$C$2)</f>
        <v>5.223529411764707</v>
      </c>
      <c r="J2" s="26">
        <f>Data!$C$4*(Data!$F16+(J$1*MIN(Data!$B16+11,70)/70*3/3.5+(J$1*Data!$C$5*2)))/(Data!$C16*Data!$C$2)</f>
        <v>5.389355742296919</v>
      </c>
      <c r="K2" s="26">
        <f>Data!$C$4*(Data!$F16+(K$1*MIN(Data!$B16+11,70)/70*3/3.5+(K$1*Data!$C$5*2)))/(Data!$C16*Data!$C$2)</f>
        <v>5.555182072829132</v>
      </c>
      <c r="L2" s="26">
        <f>Data!$C$4*(Data!$F16+(L$1*MIN(Data!$B16+11,70)/70*3/3.5+(L$1*Data!$C$5*2)))/(Data!$C16*Data!$C$2)</f>
        <v>5.721008403361345</v>
      </c>
      <c r="M2" s="26">
        <f>Data!$C$4*(Data!$F16+(M$1*MIN(Data!$B16+11,70)/70*3/3.5+(M$1*Data!$C$5*2)))/(Data!$C16*Data!$C$2)</f>
        <v>5.886834733893559</v>
      </c>
      <c r="N2" s="26">
        <f>Data!$C$4*(Data!$F16+(N$1*MIN(Data!$B16+11,70)/70*3/3.5+(N$1*Data!$C$5*2)))/(Data!$C16*Data!$C$2)</f>
        <v>6.05266106442577</v>
      </c>
      <c r="O2" s="26">
        <f>Data!$C$4*(Data!$F16+(O$1*MIN(Data!$B16+11,70)/70*3/3.5+(O$1*Data!$C$5*2)))/(Data!$C16*Data!$C$2)</f>
        <v>6.218487394957984</v>
      </c>
      <c r="P2" s="26">
        <f>Data!$C$4*(Data!$F16+(P$1*MIN(Data!$B16+11,70)/70*3/3.5+(P$1*Data!$C$5*2)))/(Data!$C16*Data!$C$2)</f>
        <v>6.3843137254901965</v>
      </c>
      <c r="Q2" s="26">
        <f>Data!$C$4*(Data!$F16+(Q$1*MIN(Data!$B16+11,70)/70*3/3.5+(Q$1*Data!$C$5*2)))/(Data!$C16*Data!$C$2)</f>
        <v>6.550140056022411</v>
      </c>
      <c r="R2" s="26">
        <f>Data!$C$4*(Data!$F16+(R$1*MIN(Data!$B16+11,70)/70*3/3.5+(R$1*Data!$C$5*2)))/(Data!$C16*Data!$C$2)</f>
        <v>6.715966386554623</v>
      </c>
      <c r="S2" s="26">
        <f>Data!$C$4*(Data!$F16+(S$1*MIN(Data!$B16+11,70)/70*3/3.5+(S$1*Data!$C$5*2)))/(Data!$C16*Data!$C$2)</f>
        <v>6.881792717086835</v>
      </c>
      <c r="T2" s="26">
        <f>Data!$C$4*(Data!$F16+(T$1*MIN(Data!$B16+11,70)/70*3/3.5+(T$1*Data!$C$5*2)))/(Data!$C16*Data!$C$2)</f>
        <v>7.047619047619048</v>
      </c>
      <c r="U2" s="26">
        <f>Data!$C$4*(Data!$F16+(U$1*MIN(Data!$B16+11,70)/70*3/3.5+(U$1*Data!$C$5*2)))/(Data!$C16*Data!$C$2)</f>
        <v>7.213445378151261</v>
      </c>
      <c r="V2" s="26">
        <f>Data!$C$4*(Data!$F16+(V$1*MIN(Data!$B16+11,70)/70*3/3.5+(V$1*Data!$C$5*2)))/(Data!$C16*Data!$C$2)</f>
        <v>7.379271708683473</v>
      </c>
    </row>
    <row r="3" spans="1:22" ht="12.75">
      <c r="A3" t="s">
        <v>78</v>
      </c>
      <c r="B3" s="26">
        <f>Data!$C$4*(Data!$F17+(B$1*MIN(Data!$B17+11,70)/70*3/3.5+(B$1*Data!$C$5*2)))/(Data!$C17*Data!$C$2)</f>
        <v>3.926352941176471</v>
      </c>
      <c r="C3" s="26">
        <f>Data!$C$4*(Data!$F17+(C$1*MIN(Data!$B17+11,70)/70*3/3.5+(C$1*Data!$C$5*2)))/(Data!$C17*Data!$C$2)</f>
        <v>4.108761904761905</v>
      </c>
      <c r="D3" s="26">
        <f>Data!$C$4*(Data!$F17+(D$1*MIN(Data!$B17+11,70)/70*3/3.5+(D$1*Data!$C$5*2)))/(Data!$C17*Data!$C$2)</f>
        <v>4.29117086834734</v>
      </c>
      <c r="E3" s="26">
        <f>Data!$C$4*(Data!$F17+(E$1*MIN(Data!$B17+11,70)/70*3/3.5+(E$1*Data!$C$5*2)))/(Data!$C17*Data!$C$2)</f>
        <v>4.473579831932774</v>
      </c>
      <c r="F3" s="26">
        <f>Data!$C$4*(Data!$F17+(F$1*MIN(Data!$B17+11,70)/70*3/3.5+(F$1*Data!$C$5*2)))/(Data!$C17*Data!$C$2)</f>
        <v>4.6559887955182075</v>
      </c>
      <c r="G3" s="26">
        <f>Data!$C$4*(Data!$F17+(G$1*MIN(Data!$B17+11,70)/70*3/3.5+(G$1*Data!$C$5*2)))/(Data!$C17*Data!$C$2)</f>
        <v>4.838397759103642</v>
      </c>
      <c r="H3" s="26">
        <f>Data!$C$4*(Data!$F17+(H$1*MIN(Data!$B17+11,70)/70*3/3.5+(H$1*Data!$C$5*2)))/(Data!$C17*Data!$C$2)</f>
        <v>5.020806722689076</v>
      </c>
      <c r="I3" s="26">
        <f>Data!$C$4*(Data!$F17+(I$1*MIN(Data!$B17+11,70)/70*3/3.5+(I$1*Data!$C$5*2)))/(Data!$C17*Data!$C$2)</f>
        <v>5.20321568627451</v>
      </c>
      <c r="J3" s="26">
        <f>Data!$C$4*(Data!$F17+(J$1*MIN(Data!$B17+11,70)/70*3/3.5+(J$1*Data!$C$5*2)))/(Data!$C17*Data!$C$2)</f>
        <v>5.3856246498599445</v>
      </c>
      <c r="K3" s="26">
        <f>Data!$C$4*(Data!$F17+(K$1*MIN(Data!$B17+11,70)/70*3/3.5+(K$1*Data!$C$5*2)))/(Data!$C17*Data!$C$2)</f>
        <v>5.568033613445379</v>
      </c>
      <c r="L3" s="26">
        <f>Data!$C$4*(Data!$F17+(L$1*MIN(Data!$B17+11,70)/70*3/3.5+(L$1*Data!$C$5*2)))/(Data!$C17*Data!$C$2)</f>
        <v>5.750442577030812</v>
      </c>
      <c r="M3" s="26">
        <f>Data!$C$4*(Data!$F17+(M$1*MIN(Data!$B17+11,70)/70*3/3.5+(M$1*Data!$C$5*2)))/(Data!$C17*Data!$C$2)</f>
        <v>5.932851540616247</v>
      </c>
      <c r="N3" s="26">
        <f>Data!$C$4*(Data!$F17+(N$1*MIN(Data!$B17+11,70)/70*3/3.5+(N$1*Data!$C$5*2)))/(Data!$C17*Data!$C$2)</f>
        <v>6.115260504201681</v>
      </c>
      <c r="O3" s="26">
        <f>Data!$C$4*(Data!$F17+(O$1*MIN(Data!$B17+11,70)/70*3/3.5+(O$1*Data!$C$5*2)))/(Data!$C17*Data!$C$2)</f>
        <v>6.297669467787116</v>
      </c>
      <c r="P3" s="26">
        <f>Data!$C$4*(Data!$F17+(P$1*MIN(Data!$B17+11,70)/70*3/3.5+(P$1*Data!$C$5*2)))/(Data!$C17*Data!$C$2)</f>
        <v>6.480078431372549</v>
      </c>
      <c r="Q3" s="26">
        <f>Data!$C$4*(Data!$F17+(Q$1*MIN(Data!$B17+11,70)/70*3/3.5+(Q$1*Data!$C$5*2)))/(Data!$C17*Data!$C$2)</f>
        <v>6.662487394957984</v>
      </c>
      <c r="R3" s="26">
        <f>Data!$C$4*(Data!$F17+(R$1*MIN(Data!$B17+11,70)/70*3/3.5+(R$1*Data!$C$5*2)))/(Data!$C17*Data!$C$2)</f>
        <v>6.8448963585434175</v>
      </c>
      <c r="S3" s="26">
        <f>Data!$C$4*(Data!$F17+(S$1*MIN(Data!$B17+11,70)/70*3/3.5+(S$1*Data!$C$5*2)))/(Data!$C17*Data!$C$2)</f>
        <v>7.027305322128853</v>
      </c>
      <c r="T3" s="26">
        <f>Data!$C$4*(Data!$F17+(T$1*MIN(Data!$B17+11,70)/70*3/3.5+(T$1*Data!$C$5*2)))/(Data!$C17*Data!$C$2)</f>
        <v>7.209714285714287</v>
      </c>
      <c r="U3" s="26">
        <f>Data!$C$4*(Data!$F17+(U$1*MIN(Data!$B17+11,70)/70*3/3.5+(U$1*Data!$C$5*2)))/(Data!$C17*Data!$C$2)</f>
        <v>7.39212324929972</v>
      </c>
      <c r="V3" s="26">
        <f>Data!$C$4*(Data!$F17+(V$1*MIN(Data!$B17+11,70)/70*3/3.5+(V$1*Data!$C$5*2)))/(Data!$C17*Data!$C$2)</f>
        <v>7.5745322128851535</v>
      </c>
    </row>
    <row r="4" spans="1:22" ht="12.75">
      <c r="A4" t="s">
        <v>79</v>
      </c>
      <c r="B4" s="26">
        <f>Data!$C$4*(Data!$F18+(B$1*MIN(Data!$B18+11,70)/70*3/3.5+(B$1*Data!$C$5*2)))/(Data!$C18*Data!$C$2)</f>
        <v>3.791217895608948</v>
      </c>
      <c r="C4" s="26">
        <f>Data!$C$4*(Data!$F18+(C$1*MIN(Data!$B18+11,70)/70*3/3.5+(C$1*Data!$C$5*2)))/(Data!$C18*Data!$C$2)</f>
        <v>3.9839034205231396</v>
      </c>
      <c r="D4" s="26">
        <f>Data!$C$4*(Data!$F18+(D$1*MIN(Data!$B18+11,70)/70*3/3.5+(D$1*Data!$C$5*2)))/(Data!$C18*Data!$C$2)</f>
        <v>4.176588945437331</v>
      </c>
      <c r="E4" s="26">
        <f>Data!$C$4*(Data!$F18+(E$1*MIN(Data!$B18+11,70)/70*3/3.5+(E$1*Data!$C$5*2)))/(Data!$C18*Data!$C$2)</f>
        <v>4.369274470351521</v>
      </c>
      <c r="F4" s="26">
        <f>Data!$C$4*(Data!$F18+(F$1*MIN(Data!$B18+11,70)/70*3/3.5+(F$1*Data!$C$5*2)))/(Data!$C18*Data!$C$2)</f>
        <v>4.561959995265712</v>
      </c>
      <c r="G4" s="26">
        <f>Data!$C$4*(Data!$F18+(G$1*MIN(Data!$B18+11,70)/70*3/3.5+(G$1*Data!$C$5*2)))/(Data!$C18*Data!$C$2)</f>
        <v>4.754645520179904</v>
      </c>
      <c r="H4" s="26">
        <f>Data!$C$4*(Data!$F18+(H$1*MIN(Data!$B18+11,70)/70*3/3.5+(H$1*Data!$C$5*2)))/(Data!$C18*Data!$C$2)</f>
        <v>4.947331045094094</v>
      </c>
      <c r="I4" s="26">
        <f>Data!$C$4*(Data!$F18+(I$1*MIN(Data!$B18+11,70)/70*3/3.5+(I$1*Data!$C$5*2)))/(Data!$C18*Data!$C$2)</f>
        <v>5.140016570008286</v>
      </c>
      <c r="J4" s="26">
        <f>Data!$C$4*(Data!$F18+(J$1*MIN(Data!$B18+11,70)/70*3/3.5+(J$1*Data!$C$5*2)))/(Data!$C18*Data!$C$2)</f>
        <v>5.332702094922476</v>
      </c>
      <c r="K4" s="26">
        <f>Data!$C$4*(Data!$F18+(K$1*MIN(Data!$B18+11,70)/70*3/3.5+(K$1*Data!$C$5*2)))/(Data!$C18*Data!$C$2)</f>
        <v>5.525387619836668</v>
      </c>
      <c r="L4" s="26">
        <f>Data!$C$4*(Data!$F18+(L$1*MIN(Data!$B18+11,70)/70*3/3.5+(L$1*Data!$C$5*2)))/(Data!$C18*Data!$C$2)</f>
        <v>5.718073144750858</v>
      </c>
      <c r="M4" s="26">
        <f>Data!$C$4*(Data!$F18+(M$1*MIN(Data!$B18+11,70)/70*3/3.5+(M$1*Data!$C$5*2)))/(Data!$C18*Data!$C$2)</f>
        <v>5.91075866966505</v>
      </c>
      <c r="N4" s="26">
        <f>Data!$C$4*(Data!$F18+(N$1*MIN(Data!$B18+11,70)/70*3/3.5+(N$1*Data!$C$5*2)))/(Data!$C18*Data!$C$2)</f>
        <v>6.10344419457924</v>
      </c>
      <c r="O4" s="26">
        <f>Data!$C$4*(Data!$F18+(O$1*MIN(Data!$B18+11,70)/70*3/3.5+(O$1*Data!$C$5*2)))/(Data!$C18*Data!$C$2)</f>
        <v>6.296129719493432</v>
      </c>
      <c r="P4" s="26">
        <f>Data!$C$4*(Data!$F18+(P$1*MIN(Data!$B18+11,70)/70*3/3.5+(P$1*Data!$C$5*2)))/(Data!$C18*Data!$C$2)</f>
        <v>6.488815244407623</v>
      </c>
      <c r="Q4" s="26">
        <f>Data!$C$4*(Data!$F18+(Q$1*MIN(Data!$B18+11,70)/70*3/3.5+(Q$1*Data!$C$5*2)))/(Data!$C18*Data!$C$2)</f>
        <v>6.681500769321814</v>
      </c>
      <c r="R4" s="26">
        <f>Data!$C$4*(Data!$F18+(R$1*MIN(Data!$B18+11,70)/70*3/3.5+(R$1*Data!$C$5*2)))/(Data!$C18*Data!$C$2)</f>
        <v>6.874186294236005</v>
      </c>
      <c r="S4" s="26">
        <f>Data!$C$4*(Data!$F18+(S$1*MIN(Data!$B18+11,70)/70*3/3.5+(S$1*Data!$C$5*2)))/(Data!$C18*Data!$C$2)</f>
        <v>7.066871819150196</v>
      </c>
      <c r="T4" s="26">
        <f>Data!$C$4*(Data!$F18+(T$1*MIN(Data!$B18+11,70)/70*3/3.5+(T$1*Data!$C$5*2)))/(Data!$C18*Data!$C$2)</f>
        <v>7.259557344064388</v>
      </c>
      <c r="U4" s="26">
        <f>Data!$C$4*(Data!$F18+(U$1*MIN(Data!$B18+11,70)/70*3/3.5+(U$1*Data!$C$5*2)))/(Data!$C18*Data!$C$2)</f>
        <v>7.452242868978577</v>
      </c>
      <c r="V4" s="26">
        <f>Data!$C$4*(Data!$F18+(V$1*MIN(Data!$B18+11,70)/70*3/3.5+(V$1*Data!$C$5*2)))/(Data!$C18*Data!$C$2)</f>
        <v>7.6449283938927675</v>
      </c>
    </row>
    <row r="5" spans="1:22" ht="12.75">
      <c r="A5" t="s">
        <v>80</v>
      </c>
      <c r="B5" s="26">
        <f>Data!$C$4*(Data!$F19+(B$1*MIN(Data!$B19+11,70)/70*3/3.5+(B$1*Data!$C$5*2)))/(Data!$C19*Data!$C$2)</f>
        <v>3.757880556802874</v>
      </c>
      <c r="C5" s="26">
        <f>Data!$C$4*(Data!$F19+(C$1*MIN(Data!$B19+11,70)/70*3/3.5+(C$1*Data!$C$5*2)))/(Data!$C19*Data!$C$2)</f>
        <v>3.9643264939563614</v>
      </c>
      <c r="D5" s="26">
        <f>Data!$C$4*(Data!$F19+(D$1*MIN(Data!$B19+11,70)/70*3/3.5+(D$1*Data!$C$5*2)))/(Data!$C19*Data!$C$2)</f>
        <v>4.170772431109849</v>
      </c>
      <c r="E5" s="26">
        <f>Data!$C$4*(Data!$F19+(E$1*MIN(Data!$B19+11,70)/70*3/3.5+(E$1*Data!$C$5*2)))/(Data!$C19*Data!$C$2)</f>
        <v>4.377218368263337</v>
      </c>
      <c r="F5" s="26">
        <f>Data!$C$4*(Data!$F19+(F$1*MIN(Data!$B19+11,70)/70*3/3.5+(F$1*Data!$C$5*2)))/(Data!$C19*Data!$C$2)</f>
        <v>4.583664305416824</v>
      </c>
      <c r="G5" s="26">
        <f>Data!$C$4*(Data!$F19+(G$1*MIN(Data!$B19+11,70)/70*3/3.5+(G$1*Data!$C$5*2)))/(Data!$C19*Data!$C$2)</f>
        <v>4.790110242570311</v>
      </c>
      <c r="H5" s="26">
        <f>Data!$C$4*(Data!$F19+(H$1*MIN(Data!$B19+11,70)/70*3/3.5+(H$1*Data!$C$5*2)))/(Data!$C19*Data!$C$2)</f>
        <v>4.9965561797237985</v>
      </c>
      <c r="I5" s="26">
        <f>Data!$C$4*(Data!$F19+(I$1*MIN(Data!$B19+11,70)/70*3/3.5+(I$1*Data!$C$5*2)))/(Data!$C19*Data!$C$2)</f>
        <v>5.203002116877286</v>
      </c>
      <c r="J5" s="26">
        <f>Data!$C$4*(Data!$F19+(J$1*MIN(Data!$B19+11,70)/70*3/3.5+(J$1*Data!$C$5*2)))/(Data!$C19*Data!$C$2)</f>
        <v>5.409448054030773</v>
      </c>
      <c r="K5" s="26">
        <f>Data!$C$4*(Data!$F19+(K$1*MIN(Data!$B19+11,70)/70*3/3.5+(K$1*Data!$C$5*2)))/(Data!$C19*Data!$C$2)</f>
        <v>5.615893991184261</v>
      </c>
      <c r="L5" s="26">
        <f>Data!$C$4*(Data!$F19+(L$1*MIN(Data!$B19+11,70)/70*3/3.5+(L$1*Data!$C$5*2)))/(Data!$C19*Data!$C$2)</f>
        <v>5.8223399283377475</v>
      </c>
      <c r="M5" s="26">
        <f>Data!$C$4*(Data!$F19+(M$1*MIN(Data!$B19+11,70)/70*3/3.5+(M$1*Data!$C$5*2)))/(Data!$C19*Data!$C$2)</f>
        <v>6.028785865491234</v>
      </c>
      <c r="N5" s="26">
        <f>Data!$C$4*(Data!$F19+(N$1*MIN(Data!$B19+11,70)/70*3/3.5+(N$1*Data!$C$5*2)))/(Data!$C19*Data!$C$2)</f>
        <v>6.235231802644723</v>
      </c>
      <c r="O5" s="26">
        <f>Data!$C$4*(Data!$F19+(O$1*MIN(Data!$B19+11,70)/70*3/3.5+(O$1*Data!$C$5*2)))/(Data!$C19*Data!$C$2)</f>
        <v>6.44167773979821</v>
      </c>
      <c r="P5" s="26">
        <f>Data!$C$4*(Data!$F19+(P$1*MIN(Data!$B19+11,70)/70*3/3.5+(P$1*Data!$C$5*2)))/(Data!$C19*Data!$C$2)</f>
        <v>6.648123676951697</v>
      </c>
      <c r="Q5" s="26">
        <f>Data!$C$4*(Data!$F19+(Q$1*MIN(Data!$B19+11,70)/70*3/3.5+(Q$1*Data!$C$5*2)))/(Data!$C19*Data!$C$2)</f>
        <v>6.854569614105184</v>
      </c>
      <c r="R5" s="26">
        <f>Data!$C$4*(Data!$F19+(R$1*MIN(Data!$B19+11,70)/70*3/3.5+(R$1*Data!$C$5*2)))/(Data!$C19*Data!$C$2)</f>
        <v>7.061015551258672</v>
      </c>
      <c r="S5" s="26">
        <f>Data!$C$4*(Data!$F19+(S$1*MIN(Data!$B19+11,70)/70*3/3.5+(S$1*Data!$C$5*2)))/(Data!$C19*Data!$C$2)</f>
        <v>7.2674614884121596</v>
      </c>
      <c r="T5" s="26">
        <f>Data!$C$4*(Data!$F19+(T$1*MIN(Data!$B19+11,70)/70*3/3.5+(T$1*Data!$C$5*2)))/(Data!$C19*Data!$C$2)</f>
        <v>7.473907425565647</v>
      </c>
      <c r="U5" s="26">
        <f>Data!$C$4*(Data!$F19+(U$1*MIN(Data!$B19+11,70)/70*3/3.5+(U$1*Data!$C$5*2)))/(Data!$C19*Data!$C$2)</f>
        <v>7.680353362719133</v>
      </c>
      <c r="V5" s="26">
        <f>Data!$C$4*(Data!$F19+(V$1*MIN(Data!$B19+11,70)/70*3/3.5+(V$1*Data!$C$5*2)))/(Data!$C19*Data!$C$2)</f>
        <v>7.886799299872621</v>
      </c>
    </row>
    <row r="6" spans="1:22" ht="12.75">
      <c r="A6" t="s">
        <v>81</v>
      </c>
      <c r="B6" s="26">
        <f>Data!$C$4*(Data!$F20+(B$1*MIN(Data!$B20+11,70)/70*3/3.5+(B$1*Data!$C$5*2)))/(Data!$C20*Data!$C$2)</f>
        <v>3.6164058283864007</v>
      </c>
      <c r="C6" s="26">
        <f>Data!$C$4*(Data!$F20+(C$1*MIN(Data!$B20+11,70)/70*3/3.5+(C$1*Data!$C$5*2)))/(Data!$C20*Data!$C$2)</f>
        <v>3.8470742425410536</v>
      </c>
      <c r="D6" s="26">
        <f>Data!$C$4*(Data!$F20+(D$1*MIN(Data!$B20+11,70)/70*3/3.5+(D$1*Data!$C$5*2)))/(Data!$C20*Data!$C$2)</f>
        <v>4.077742656695706</v>
      </c>
      <c r="E6" s="26">
        <f>Data!$C$4*(Data!$F20+(E$1*MIN(Data!$B20+11,70)/70*3/3.5+(E$1*Data!$C$5*2)))/(Data!$C20*Data!$C$2)</f>
        <v>4.308411070850359</v>
      </c>
      <c r="F6" s="26">
        <f>Data!$C$4*(Data!$F20+(F$1*MIN(Data!$B20+11,70)/70*3/3.5+(F$1*Data!$C$5*2)))/(Data!$C20*Data!$C$2)</f>
        <v>4.5390794850050105</v>
      </c>
      <c r="G6" s="26">
        <f>Data!$C$4*(Data!$F20+(G$1*MIN(Data!$B20+11,70)/70*3/3.5+(G$1*Data!$C$5*2)))/(Data!$C20*Data!$C$2)</f>
        <v>4.769747899159664</v>
      </c>
      <c r="H6" s="26">
        <f>Data!$C$4*(Data!$F20+(H$1*MIN(Data!$B20+11,70)/70*3/3.5+(H$1*Data!$C$5*2)))/(Data!$C20*Data!$C$2)</f>
        <v>5.000416313314317</v>
      </c>
      <c r="I6" s="26">
        <f>Data!$C$4*(Data!$F20+(I$1*MIN(Data!$B20+11,70)/70*3/3.5+(I$1*Data!$C$5*2)))/(Data!$C20*Data!$C$2)</f>
        <v>5.23108472746897</v>
      </c>
      <c r="J6" s="26">
        <f>Data!$C$4*(Data!$F20+(J$1*MIN(Data!$B20+11,70)/70*3/3.5+(J$1*Data!$C$5*2)))/(Data!$C20*Data!$C$2)</f>
        <v>5.461753141623622</v>
      </c>
      <c r="K6" s="26">
        <f>Data!$C$4*(Data!$F20+(K$1*MIN(Data!$B20+11,70)/70*3/3.5+(K$1*Data!$C$5*2)))/(Data!$C20*Data!$C$2)</f>
        <v>5.692421555778275</v>
      </c>
      <c r="L6" s="26">
        <f>Data!$C$4*(Data!$F20+(L$1*MIN(Data!$B20+11,70)/70*3/3.5+(L$1*Data!$C$5*2)))/(Data!$C20*Data!$C$2)</f>
        <v>5.923089969932929</v>
      </c>
      <c r="M6" s="26">
        <f>Data!$C$4*(Data!$F20+(M$1*MIN(Data!$B20+11,70)/70*3/3.5+(M$1*Data!$C$5*2)))/(Data!$C20*Data!$C$2)</f>
        <v>6.15375838408758</v>
      </c>
      <c r="N6" s="26">
        <f>Data!$C$4*(Data!$F20+(N$1*MIN(Data!$B20+11,70)/70*3/3.5+(N$1*Data!$C$5*2)))/(Data!$C20*Data!$C$2)</f>
        <v>6.384426798242233</v>
      </c>
      <c r="O6" s="26">
        <f>Data!$C$4*(Data!$F20+(O$1*MIN(Data!$B20+11,70)/70*3/3.5+(O$1*Data!$C$5*2)))/(Data!$C20*Data!$C$2)</f>
        <v>6.615095212396886</v>
      </c>
      <c r="P6" s="26">
        <f>Data!$C$4*(Data!$F20+(P$1*MIN(Data!$B20+11,70)/70*3/3.5+(P$1*Data!$C$5*2)))/(Data!$C20*Data!$C$2)</f>
        <v>6.8457636265515385</v>
      </c>
      <c r="Q6" s="26">
        <f>Data!$C$4*(Data!$F20+(Q$1*MIN(Data!$B20+11,70)/70*3/3.5+(Q$1*Data!$C$5*2)))/(Data!$C20*Data!$C$2)</f>
        <v>7.076432040706191</v>
      </c>
      <c r="R6" s="26">
        <f>Data!$C$4*(Data!$F20+(R$1*MIN(Data!$B20+11,70)/70*3/3.5+(R$1*Data!$C$5*2)))/(Data!$C20*Data!$C$2)</f>
        <v>7.307100454860844</v>
      </c>
      <c r="S6" s="26">
        <f>Data!$C$4*(Data!$F20+(S$1*MIN(Data!$B20+11,70)/70*3/3.5+(S$1*Data!$C$5*2)))/(Data!$C20*Data!$C$2)</f>
        <v>7.537768869015498</v>
      </c>
      <c r="T6" s="26">
        <f>Data!$C$4*(Data!$F20+(T$1*MIN(Data!$B20+11,70)/70*3/3.5+(T$1*Data!$C$5*2)))/(Data!$C20*Data!$C$2)</f>
        <v>7.768437283170149</v>
      </c>
      <c r="U6" s="26">
        <f>Data!$C$4*(Data!$F20+(U$1*MIN(Data!$B20+11,70)/70*3/3.5+(U$1*Data!$C$5*2)))/(Data!$C20*Data!$C$2)</f>
        <v>7.9991056973248025</v>
      </c>
      <c r="V6" s="26">
        <f>Data!$C$4*(Data!$F20+(V$1*MIN(Data!$B20+11,70)/70*3/3.5+(V$1*Data!$C$5*2)))/(Data!$C20*Data!$C$2)</f>
        <v>8.229774111479456</v>
      </c>
    </row>
    <row r="7" spans="1:22" ht="12.75">
      <c r="A7" t="s">
        <v>82</v>
      </c>
      <c r="B7" s="26">
        <f>Data!$C$4*(Data!$F21+(B$1*MIN(Data!$B21+11,70)/70*3/3.5+(B$1*Data!$C$5*2)))/(Data!$C21*Data!$C$2)</f>
        <v>3.467097608274079</v>
      </c>
      <c r="C7" s="26">
        <f>Data!$C$4*(Data!$F21+(C$1*MIN(Data!$B21+11,70)/70*3/3.5+(C$1*Data!$C$5*2)))/(Data!$C21*Data!$C$2)</f>
        <v>3.722496471115919</v>
      </c>
      <c r="D7" s="26">
        <f>Data!$C$4*(Data!$F21+(D$1*MIN(Data!$B21+11,70)/70*3/3.5+(D$1*Data!$C$5*2)))/(Data!$C21*Data!$C$2)</f>
        <v>3.9778953339577594</v>
      </c>
      <c r="E7" s="26">
        <f>Data!$C$4*(Data!$F21+(E$1*MIN(Data!$B21+11,70)/70*3/3.5+(E$1*Data!$C$5*2)))/(Data!$C21*Data!$C$2)</f>
        <v>4.2332941967996</v>
      </c>
      <c r="F7" s="26">
        <f>Data!$C$4*(Data!$F21+(F$1*MIN(Data!$B21+11,70)/70*3/3.5+(F$1*Data!$C$5*2)))/(Data!$C21*Data!$C$2)</f>
        <v>4.488693059641439</v>
      </c>
      <c r="G7" s="26">
        <f>Data!$C$4*(Data!$F21+(G$1*MIN(Data!$B21+11,70)/70*3/3.5+(G$1*Data!$C$5*2)))/(Data!$C21*Data!$C$2)</f>
        <v>4.744091922483279</v>
      </c>
      <c r="H7" s="26">
        <f>Data!$C$4*(Data!$F21+(H$1*MIN(Data!$B21+11,70)/70*3/3.5+(H$1*Data!$C$5*2)))/(Data!$C21*Data!$C$2)</f>
        <v>4.999490785325119</v>
      </c>
      <c r="I7" s="26">
        <f>Data!$C$4*(Data!$F21+(I$1*MIN(Data!$B21+11,70)/70*3/3.5+(I$1*Data!$C$5*2)))/(Data!$C21*Data!$C$2)</f>
        <v>5.254889648166959</v>
      </c>
      <c r="J7" s="26">
        <f>Data!$C$4*(Data!$F21+(J$1*MIN(Data!$B21+11,70)/70*3/3.5+(J$1*Data!$C$5*2)))/(Data!$C21*Data!$C$2)</f>
        <v>5.510288511008799</v>
      </c>
      <c r="K7" s="26">
        <f>Data!$C$4*(Data!$F21+(K$1*MIN(Data!$B21+11,70)/70*3/3.5+(K$1*Data!$C$5*2)))/(Data!$C21*Data!$C$2)</f>
        <v>5.76568737385064</v>
      </c>
      <c r="L7" s="26">
        <f>Data!$C$4*(Data!$F21+(L$1*MIN(Data!$B21+11,70)/70*3/3.5+(L$1*Data!$C$5*2)))/(Data!$C21*Data!$C$2)</f>
        <v>6.021086236692479</v>
      </c>
      <c r="M7" s="26">
        <f>Data!$C$4*(Data!$F21+(M$1*MIN(Data!$B21+11,70)/70*3/3.5+(M$1*Data!$C$5*2)))/(Data!$C21*Data!$C$2)</f>
        <v>6.27648509953432</v>
      </c>
      <c r="N7" s="26">
        <f>Data!$C$4*(Data!$F21+(N$1*MIN(Data!$B21+11,70)/70*3/3.5+(N$1*Data!$C$5*2)))/(Data!$C21*Data!$C$2)</f>
        <v>6.53188396237616</v>
      </c>
      <c r="O7" s="26">
        <f>Data!$C$4*(Data!$F21+(O$1*MIN(Data!$B21+11,70)/70*3/3.5+(O$1*Data!$C$5*2)))/(Data!$C21*Data!$C$2)</f>
        <v>6.787282825218001</v>
      </c>
      <c r="P7" s="26">
        <f>Data!$C$4*(Data!$F21+(P$1*MIN(Data!$B21+11,70)/70*3/3.5+(P$1*Data!$C$5*2)))/(Data!$C21*Data!$C$2)</f>
        <v>7.042681688059839</v>
      </c>
      <c r="Q7" s="26">
        <f>Data!$C$4*(Data!$F21+(Q$1*MIN(Data!$B21+11,70)/70*3/3.5+(Q$1*Data!$C$5*2)))/(Data!$C21*Data!$C$2)</f>
        <v>7.2980805509016795</v>
      </c>
      <c r="R7" s="26">
        <f>Data!$C$4*(Data!$F21+(R$1*MIN(Data!$B21+11,70)/70*3/3.5+(R$1*Data!$C$5*2)))/(Data!$C21*Data!$C$2)</f>
        <v>7.55347941374352</v>
      </c>
      <c r="S7" s="26">
        <f>Data!$C$4*(Data!$F21+(S$1*MIN(Data!$B21+11,70)/70*3/3.5+(S$1*Data!$C$5*2)))/(Data!$C21*Data!$C$2)</f>
        <v>7.808878276585362</v>
      </c>
      <c r="T7" s="26">
        <f>Data!$C$4*(Data!$F21+(T$1*MIN(Data!$B21+11,70)/70*3/3.5+(T$1*Data!$C$5*2)))/(Data!$C21*Data!$C$2)</f>
        <v>8.0642771394272</v>
      </c>
      <c r="U7" s="26">
        <f>Data!$C$4*(Data!$F21+(U$1*MIN(Data!$B21+11,70)/70*3/3.5+(U$1*Data!$C$5*2)))/(Data!$C21*Data!$C$2)</f>
        <v>8.319676002269041</v>
      </c>
      <c r="V7" s="26">
        <f>Data!$C$4*(Data!$F21+(V$1*MIN(Data!$B21+11,70)/70*3/3.5+(V$1*Data!$C$5*2)))/(Data!$C21*Data!$C$2)</f>
        <v>8.57507486511088</v>
      </c>
    </row>
    <row r="8" spans="1:22" ht="12.75">
      <c r="A8" t="s">
        <v>83</v>
      </c>
      <c r="B8" s="26">
        <f>Data!$C$4*(Data!$F22+(B$1*MIN(Data!$B22+11,70)/70*3/3.5+(B$1*Data!$C$5*2)))/(Data!$C22*Data!$C$2)</f>
        <v>3.326232114467409</v>
      </c>
      <c r="C8" s="26">
        <f>Data!$C$4*(Data!$F22+(C$1*MIN(Data!$B22+11,70)/70*3/3.5+(C$1*Data!$C$5*2)))/(Data!$C22*Data!$C$2)</f>
        <v>3.614606923850621</v>
      </c>
      <c r="D8" s="26">
        <f>Data!$C$4*(Data!$F22+(D$1*MIN(Data!$B22+11,70)/70*3/3.5+(D$1*Data!$C$5*2)))/(Data!$C22*Data!$C$2)</f>
        <v>3.902981733233834</v>
      </c>
      <c r="E8" s="26">
        <f>Data!$C$4*(Data!$F22+(E$1*MIN(Data!$B22+11,70)/70*3/3.5+(E$1*Data!$C$5*2)))/(Data!$C22*Data!$C$2)</f>
        <v>4.191356542617047</v>
      </c>
      <c r="F8" s="26">
        <f>Data!$C$4*(Data!$F22+(F$1*MIN(Data!$B22+11,70)/70*3/3.5+(F$1*Data!$C$5*2)))/(Data!$C22*Data!$C$2)</f>
        <v>4.47973135200026</v>
      </c>
      <c r="G8" s="26">
        <f>Data!$C$4*(Data!$F22+(G$1*MIN(Data!$B22+11,70)/70*3/3.5+(G$1*Data!$C$5*2)))/(Data!$C22*Data!$C$2)</f>
        <v>4.768106161383472</v>
      </c>
      <c r="H8" s="26">
        <f>Data!$C$4*(Data!$F22+(H$1*MIN(Data!$B22+11,70)/70*3/3.5+(H$1*Data!$C$5*2)))/(Data!$C22*Data!$C$2)</f>
        <v>5.056480970766685</v>
      </c>
      <c r="I8" s="26">
        <f>Data!$C$4*(Data!$F22+(I$1*MIN(Data!$B22+11,70)/70*3/3.5+(I$1*Data!$C$5*2)))/(Data!$C22*Data!$C$2)</f>
        <v>5.344855780149898</v>
      </c>
      <c r="J8" s="26">
        <f>Data!$C$4*(Data!$F22+(J$1*MIN(Data!$B22+11,70)/70*3/3.5+(J$1*Data!$C$5*2)))/(Data!$C22*Data!$C$2)</f>
        <v>5.633230589533111</v>
      </c>
      <c r="K8" s="26">
        <f>Data!$C$4*(Data!$F22+(K$1*MIN(Data!$B22+11,70)/70*3/3.5+(K$1*Data!$C$5*2)))/(Data!$C22*Data!$C$2)</f>
        <v>5.9216053989163235</v>
      </c>
      <c r="L8" s="26">
        <f>Data!$C$4*(Data!$F22+(L$1*MIN(Data!$B22+11,70)/70*3/3.5+(L$1*Data!$C$5*2)))/(Data!$C22*Data!$C$2)</f>
        <v>6.209980208299536</v>
      </c>
      <c r="M8" s="26">
        <f>Data!$C$4*(Data!$F22+(M$1*MIN(Data!$B22+11,70)/70*3/3.5+(M$1*Data!$C$5*2)))/(Data!$C22*Data!$C$2)</f>
        <v>6.49835501768275</v>
      </c>
      <c r="N8" s="26">
        <f>Data!$C$4*(Data!$F22+(N$1*MIN(Data!$B22+11,70)/70*3/3.5+(N$1*Data!$C$5*2)))/(Data!$C22*Data!$C$2)</f>
        <v>6.786729827065963</v>
      </c>
      <c r="O8" s="26">
        <f>Data!$C$4*(Data!$F22+(O$1*MIN(Data!$B22+11,70)/70*3/3.5+(O$1*Data!$C$5*2)))/(Data!$C22*Data!$C$2)</f>
        <v>7.075104636449175</v>
      </c>
      <c r="P8" s="26">
        <f>Data!$C$4*(Data!$F22+(P$1*MIN(Data!$B22+11,70)/70*3/3.5+(P$1*Data!$C$5*2)))/(Data!$C22*Data!$C$2)</f>
        <v>7.363479445832387</v>
      </c>
      <c r="Q8" s="26">
        <f>Data!$C$4*(Data!$F22+(Q$1*MIN(Data!$B22+11,70)/70*3/3.5+(Q$1*Data!$C$5*2)))/(Data!$C22*Data!$C$2)</f>
        <v>7.651854255215599</v>
      </c>
      <c r="R8" s="26">
        <f>Data!$C$4*(Data!$F22+(R$1*MIN(Data!$B22+11,70)/70*3/3.5+(R$1*Data!$C$5*2)))/(Data!$C22*Data!$C$2)</f>
        <v>7.940229064598815</v>
      </c>
      <c r="S8" s="26">
        <f>Data!$C$4*(Data!$F22+(S$1*MIN(Data!$B22+11,70)/70*3/3.5+(S$1*Data!$C$5*2)))/(Data!$C22*Data!$C$2)</f>
        <v>8.228603873982026</v>
      </c>
      <c r="T8" s="26">
        <f>Data!$C$4*(Data!$F22+(T$1*MIN(Data!$B22+11,70)/70*3/3.5+(T$1*Data!$C$5*2)))/(Data!$C22*Data!$C$2)</f>
        <v>8.516978683365238</v>
      </c>
      <c r="U8" s="26">
        <f>Data!$C$4*(Data!$F22+(U$1*MIN(Data!$B22+11,70)/70*3/3.5+(U$1*Data!$C$5*2)))/(Data!$C22*Data!$C$2)</f>
        <v>8.805353492748452</v>
      </c>
      <c r="V8" s="26">
        <f>Data!$C$4*(Data!$F22+(V$1*MIN(Data!$B22+11,70)/70*3/3.5+(V$1*Data!$C$5*2)))/(Data!$C22*Data!$C$2)</f>
        <v>9.093728302131662</v>
      </c>
    </row>
    <row r="9" spans="1:22" ht="12.75">
      <c r="A9" t="s">
        <v>84</v>
      </c>
      <c r="B9" s="26">
        <f>Data!$C$4*(Data!$F23+(B$1*MIN(Data!$B23+11,70)/70*1.5/3.5+(B$1*Data!$C$5)))/Data!$C23</f>
        <v>2.7851063829787233</v>
      </c>
      <c r="C9" s="26">
        <f>Data!$C$4*(Data!$F23+(C$1*MIN(Data!$B23+11,70)/70*1.5/3.5+(C$1*Data!$C$5)))/Data!$C23</f>
        <v>2.908814589665654</v>
      </c>
      <c r="D9" s="26">
        <f>Data!$C$4*(Data!$F23+(D$1*MIN(Data!$B23+11,70)/70*1.5/3.5+(D$1*Data!$C$5)))/Data!$C23</f>
        <v>3.032522796352584</v>
      </c>
      <c r="E9" s="26">
        <f>Data!$C$4*(Data!$F23+(E$1*MIN(Data!$B23+11,70)/70*1.5/3.5+(E$1*Data!$C$5)))/Data!$C23</f>
        <v>3.156231003039514</v>
      </c>
      <c r="F9" s="26">
        <f>Data!$C$4*(Data!$F23+(F$1*MIN(Data!$B23+11,70)/70*1.5/3.5+(F$1*Data!$C$5)))/Data!$C23</f>
        <v>3.279939209726444</v>
      </c>
      <c r="G9" s="26">
        <f>Data!$C$4*(Data!$F23+(G$1*MIN(Data!$B23+11,70)/70*1.5/3.5+(G$1*Data!$C$5)))/Data!$C23</f>
        <v>3.403647416413374</v>
      </c>
      <c r="H9" s="26">
        <f>Data!$C$4*(Data!$F23+(H$1*MIN(Data!$B23+11,70)/70*1.5/3.5+(H$1*Data!$C$5)))/Data!$C23</f>
        <v>3.527355623100304</v>
      </c>
      <c r="I9" s="26">
        <f>Data!$C$4*(Data!$F23+(I$1*MIN(Data!$B23+11,70)/70*1.5/3.5+(I$1*Data!$C$5)))/Data!$C23</f>
        <v>3.6510638297872346</v>
      </c>
      <c r="J9" s="26">
        <f>Data!$C$4*(Data!$F23+(J$1*MIN(Data!$B23+11,70)/70*1.5/3.5+(J$1*Data!$C$5)))/Data!$C23</f>
        <v>3.7747720364741646</v>
      </c>
      <c r="K9" s="26">
        <f>Data!$C$4*(Data!$F23+(K$1*MIN(Data!$B23+11,70)/70*1.5/3.5+(K$1*Data!$C$5)))/Data!$C23</f>
        <v>3.8984802431610945</v>
      </c>
      <c r="L9" s="26">
        <f>Data!$C$4*(Data!$F23+(L$1*MIN(Data!$B23+11,70)/70*1.5/3.5+(L$1*Data!$C$5)))/Data!$C23</f>
        <v>4.0221884498480245</v>
      </c>
      <c r="M9" s="26">
        <f>Data!$C$4*(Data!$F23+(M$1*MIN(Data!$B23+11,70)/70*1.5/3.5+(M$1*Data!$C$5)))/Data!$C23</f>
        <v>4.145896656534955</v>
      </c>
      <c r="N9" s="26">
        <f>Data!$C$4*(Data!$F23+(N$1*MIN(Data!$B23+11,70)/70*1.5/3.5+(N$1*Data!$C$5)))/Data!$C23</f>
        <v>4.269604863221884</v>
      </c>
      <c r="O9" s="26">
        <f>Data!$C$4*(Data!$F23+(O$1*MIN(Data!$B23+11,70)/70*1.5/3.5+(O$1*Data!$C$5)))/Data!$C23</f>
        <v>4.393313069908815</v>
      </c>
      <c r="P9" s="26">
        <f>Data!$C$4*(Data!$F23+(P$1*MIN(Data!$B23+11,70)/70*1.5/3.5+(P$1*Data!$C$5)))/Data!$C23</f>
        <v>4.517021276595744</v>
      </c>
      <c r="Q9" s="26">
        <f>Data!$C$4*(Data!$F23+(Q$1*MIN(Data!$B23+11,70)/70*1.5/3.5+(Q$1*Data!$C$5)))/Data!$C23</f>
        <v>4.6407294832826755</v>
      </c>
      <c r="R9" s="26">
        <f>Data!$C$4*(Data!$F23+(R$1*MIN(Data!$B23+11,70)/70*1.5/3.5+(R$1*Data!$C$5)))/Data!$C23</f>
        <v>4.764437689969606</v>
      </c>
      <c r="S9" s="26">
        <f>Data!$C$4*(Data!$F23+(S$1*MIN(Data!$B23+11,70)/70*1.5/3.5+(S$1*Data!$C$5)))/Data!$C23</f>
        <v>4.888145896656535</v>
      </c>
      <c r="T9" s="26">
        <f>Data!$C$4*(Data!$F23+(T$1*MIN(Data!$B23+11,70)/70*1.5/3.5+(T$1*Data!$C$5)))/Data!$C23</f>
        <v>5.011854103343466</v>
      </c>
      <c r="U9" s="26">
        <f>Data!$C$4*(Data!$F23+(U$1*MIN(Data!$B23+11,70)/70*1.5/3.5+(U$1*Data!$C$5)))/Data!$C23</f>
        <v>5.135562310030395</v>
      </c>
      <c r="V9" s="26">
        <f>Data!$C$4*(Data!$F23+(V$1*MIN(Data!$B23+11,70)/70*1.5/3.5+(V$1*Data!$C$5)))/Data!$C23</f>
        <v>5.259270516717325</v>
      </c>
    </row>
    <row r="10" spans="1:22" ht="12.75">
      <c r="A10" t="s">
        <v>85</v>
      </c>
      <c r="B10" s="26">
        <f>Data!$C$4*(Data!$F24+(B$1*MIN(Data!$B24+11,70)/70*1.5/3.5+(B$1*Data!$C$5)))/Data!$C24</f>
        <v>2.7115000000000005</v>
      </c>
      <c r="C10" s="26">
        <f>Data!$C$4*(Data!$F24+(C$1*MIN(Data!$B24+11,70)/70*1.5/3.5+(C$1*Data!$C$5)))/Data!$C24</f>
        <v>2.856857142857143</v>
      </c>
      <c r="D10" s="26">
        <f>Data!$C$4*(Data!$F24+(D$1*MIN(Data!$B24+11,70)/70*1.5/3.5+(D$1*Data!$C$5)))/Data!$C24</f>
        <v>3.002214285714286</v>
      </c>
      <c r="E10" s="26">
        <f>Data!$C$4*(Data!$F24+(E$1*MIN(Data!$B24+11,70)/70*1.5/3.5+(E$1*Data!$C$5)))/Data!$C24</f>
        <v>3.147571428571429</v>
      </c>
      <c r="F10" s="26">
        <f>Data!$C$4*(Data!$F24+(F$1*MIN(Data!$B24+11,70)/70*1.5/3.5+(F$1*Data!$C$5)))/Data!$C24</f>
        <v>3.2929285714285714</v>
      </c>
      <c r="G10" s="26">
        <f>Data!$C$4*(Data!$F24+(G$1*MIN(Data!$B24+11,70)/70*1.5/3.5+(G$1*Data!$C$5)))/Data!$C24</f>
        <v>3.438285714285714</v>
      </c>
      <c r="H10" s="26">
        <f>Data!$C$4*(Data!$F24+(H$1*MIN(Data!$B24+11,70)/70*1.5/3.5+(H$1*Data!$C$5)))/Data!$C24</f>
        <v>3.5836428571428574</v>
      </c>
      <c r="I10" s="26">
        <f>Data!$C$4*(Data!$F24+(I$1*MIN(Data!$B24+11,70)/70*1.5/3.5+(I$1*Data!$C$5)))/Data!$C24</f>
        <v>3.7290000000000005</v>
      </c>
      <c r="J10" s="26">
        <f>Data!$C$4*(Data!$F24+(J$1*MIN(Data!$B24+11,70)/70*1.5/3.5+(J$1*Data!$C$5)))/Data!$C24</f>
        <v>3.8743571428571433</v>
      </c>
      <c r="K10" s="26">
        <f>Data!$C$4*(Data!$F24+(K$1*MIN(Data!$B24+11,70)/70*1.5/3.5+(K$1*Data!$C$5)))/Data!$C24</f>
        <v>4.0197142857142865</v>
      </c>
      <c r="L10" s="26">
        <f>Data!$C$4*(Data!$F24+(L$1*MIN(Data!$B24+11,70)/70*1.5/3.5+(L$1*Data!$C$5)))/Data!$C24</f>
        <v>4.165071428571428</v>
      </c>
      <c r="M10" s="26">
        <f>Data!$C$4*(Data!$F24+(M$1*MIN(Data!$B24+11,70)/70*1.5/3.5+(M$1*Data!$C$5)))/Data!$C24</f>
        <v>4.310428571428572</v>
      </c>
      <c r="N10" s="26">
        <f>Data!$C$4*(Data!$F24+(N$1*MIN(Data!$B24+11,70)/70*1.5/3.5+(N$1*Data!$C$5)))/Data!$C24</f>
        <v>4.455785714285714</v>
      </c>
      <c r="O10" s="26">
        <f>Data!$C$4*(Data!$F24+(O$1*MIN(Data!$B24+11,70)/70*1.5/3.5+(O$1*Data!$C$5)))/Data!$C24</f>
        <v>4.601142857142857</v>
      </c>
      <c r="P10" s="26">
        <f>Data!$C$4*(Data!$F24+(P$1*MIN(Data!$B24+11,70)/70*1.5/3.5+(P$1*Data!$C$5)))/Data!$C24</f>
        <v>4.7465</v>
      </c>
      <c r="Q10" s="26">
        <f>Data!$C$4*(Data!$F24+(Q$1*MIN(Data!$B24+11,70)/70*1.5/3.5+(Q$1*Data!$C$5)))/Data!$C24</f>
        <v>4.891857142857143</v>
      </c>
      <c r="R10" s="26">
        <f>Data!$C$4*(Data!$F24+(R$1*MIN(Data!$B24+11,70)/70*1.5/3.5+(R$1*Data!$C$5)))/Data!$C24</f>
        <v>5.0372142857142865</v>
      </c>
      <c r="S10" s="26">
        <f>Data!$C$4*(Data!$F24+(S$1*MIN(Data!$B24+11,70)/70*1.5/3.5+(S$1*Data!$C$5)))/Data!$C24</f>
        <v>5.182571428571428</v>
      </c>
      <c r="T10" s="26">
        <f>Data!$C$4*(Data!$F24+(T$1*MIN(Data!$B24+11,70)/70*1.5/3.5+(T$1*Data!$C$5)))/Data!$C24</f>
        <v>5.327928571428572</v>
      </c>
      <c r="U10" s="26">
        <f>Data!$C$4*(Data!$F24+(U$1*MIN(Data!$B24+11,70)/70*1.5/3.5+(U$1*Data!$C$5)))/Data!$C24</f>
        <v>5.473285714285714</v>
      </c>
      <c r="V10" s="26">
        <f>Data!$C$4*(Data!$F24+(V$1*MIN(Data!$B24+11,70)/70*1.5/3.5+(V$1*Data!$C$5)))/Data!$C24</f>
        <v>5.6186428571428575</v>
      </c>
    </row>
    <row r="11" spans="1:22" ht="12.75">
      <c r="A11" t="s">
        <v>86</v>
      </c>
      <c r="B11" s="26">
        <f>Data!$C$4*(Data!$F25+(B$1*MIN(Data!$B25+11,70)/70*1.5/3.5+(B$1*Data!$C$5)))/Data!$C25</f>
        <v>2.561842105263158</v>
      </c>
      <c r="C11" s="26">
        <f>Data!$C$4*(Data!$F25+(C$1*MIN(Data!$B25+11,70)/70*1.5/3.5+(C$1*Data!$C$5)))/Data!$C25</f>
        <v>2.70953276047261</v>
      </c>
      <c r="D11" s="26">
        <f>Data!$C$4*(Data!$F25+(D$1*MIN(Data!$B25+11,70)/70*1.5/3.5+(D$1*Data!$C$5)))/Data!$C25</f>
        <v>2.857223415682063</v>
      </c>
      <c r="E11" s="26">
        <f>Data!$C$4*(Data!$F25+(E$1*MIN(Data!$B25+11,70)/70*1.5/3.5+(E$1*Data!$C$5)))/Data!$C25</f>
        <v>3.0049140708915147</v>
      </c>
      <c r="F11" s="26">
        <f>Data!$C$4*(Data!$F25+(F$1*MIN(Data!$B25+11,70)/70*1.5/3.5+(F$1*Data!$C$5)))/Data!$C25</f>
        <v>3.152604726100967</v>
      </c>
      <c r="G11" s="26">
        <f>Data!$C$4*(Data!$F25+(G$1*MIN(Data!$B25+11,70)/70*1.5/3.5+(G$1*Data!$C$5)))/Data!$C25</f>
        <v>3.300295381310419</v>
      </c>
      <c r="H11" s="26">
        <f>Data!$C$4*(Data!$F25+(H$1*MIN(Data!$B25+11,70)/70*1.5/3.5+(H$1*Data!$C$5)))/Data!$C25</f>
        <v>3.4479860365198713</v>
      </c>
      <c r="I11" s="26">
        <f>Data!$C$4*(Data!$F25+(I$1*MIN(Data!$B25+11,70)/70*1.5/3.5+(I$1*Data!$C$5)))/Data!$C25</f>
        <v>3.5956766917293232</v>
      </c>
      <c r="J11" s="26">
        <f>Data!$C$4*(Data!$F25+(J$1*MIN(Data!$B25+11,70)/70*1.5/3.5+(J$1*Data!$C$5)))/Data!$C25</f>
        <v>3.7433673469387756</v>
      </c>
      <c r="K11" s="26">
        <f>Data!$C$4*(Data!$F25+(K$1*MIN(Data!$B25+11,70)/70*1.5/3.5+(K$1*Data!$C$5)))/Data!$C25</f>
        <v>3.8910580021482275</v>
      </c>
      <c r="L11" s="26">
        <f>Data!$C$4*(Data!$F25+(L$1*MIN(Data!$B25+11,70)/70*1.5/3.5+(L$1*Data!$C$5)))/Data!$C25</f>
        <v>4.03874865735768</v>
      </c>
      <c r="M11" s="26">
        <f>Data!$C$4*(Data!$F25+(M$1*MIN(Data!$B25+11,70)/70*1.5/3.5+(M$1*Data!$C$5)))/Data!$C25</f>
        <v>4.186439312567132</v>
      </c>
      <c r="N11" s="26">
        <f>Data!$C$4*(Data!$F25+(N$1*MIN(Data!$B25+11,70)/70*1.5/3.5+(N$1*Data!$C$5)))/Data!$C25</f>
        <v>4.334129967776585</v>
      </c>
      <c r="O11" s="26">
        <f>Data!$C$4*(Data!$F25+(O$1*MIN(Data!$B25+11,70)/70*1.5/3.5+(O$1*Data!$C$5)))/Data!$C25</f>
        <v>4.481820622986037</v>
      </c>
      <c r="P11" s="26">
        <f>Data!$C$4*(Data!$F25+(P$1*MIN(Data!$B25+11,70)/70*1.5/3.5+(P$1*Data!$C$5)))/Data!$C25</f>
        <v>4.629511278195489</v>
      </c>
      <c r="Q11" s="26">
        <f>Data!$C$4*(Data!$F25+(Q$1*MIN(Data!$B25+11,70)/70*1.5/3.5+(Q$1*Data!$C$5)))/Data!$C25</f>
        <v>4.777201933404941</v>
      </c>
      <c r="R11" s="26">
        <f>Data!$C$4*(Data!$F25+(R$1*MIN(Data!$B25+11,70)/70*1.5/3.5+(R$1*Data!$C$5)))/Data!$C25</f>
        <v>4.9248925886143935</v>
      </c>
      <c r="S11" s="26">
        <f>Data!$C$4*(Data!$F25+(S$1*MIN(Data!$B25+11,70)/70*1.5/3.5+(S$1*Data!$C$5)))/Data!$C25</f>
        <v>5.072583243823846</v>
      </c>
      <c r="T11" s="26">
        <f>Data!$C$4*(Data!$F25+(T$1*MIN(Data!$B25+11,70)/70*1.5/3.5+(T$1*Data!$C$5)))/Data!$C25</f>
        <v>5.220273899033298</v>
      </c>
      <c r="U11" s="26">
        <f>Data!$C$4*(Data!$F25+(U$1*MIN(Data!$B25+11,70)/70*1.5/3.5+(U$1*Data!$C$5)))/Data!$C25</f>
        <v>5.367964554242751</v>
      </c>
      <c r="V11" s="26">
        <f>Data!$C$4*(Data!$F25+(V$1*MIN(Data!$B25+11,70)/70*1.5/3.5+(V$1*Data!$C$5)))/Data!$C25</f>
        <v>5.515655209452202</v>
      </c>
    </row>
    <row r="12" spans="1:22" ht="12.75">
      <c r="A12" t="s">
        <v>87</v>
      </c>
      <c r="B12" s="26">
        <f>Data!$C$4*(Data!$F26+(B$1*MIN(Data!$B26+11,70)/70*1.5/3.5+(B$1*Data!$C$5)))/Data!$C26</f>
        <v>2.458412698412699</v>
      </c>
      <c r="C12" s="26">
        <f>Data!$C$4*(Data!$F26+(C$1*MIN(Data!$B26+11,70)/70*1.5/3.5+(C$1*Data!$C$5)))/Data!$C26</f>
        <v>2.623751214771623</v>
      </c>
      <c r="D12" s="26">
        <f>Data!$C$4*(Data!$F26+(D$1*MIN(Data!$B26+11,70)/70*1.5/3.5+(D$1*Data!$C$5)))/Data!$C26</f>
        <v>2.789089731130548</v>
      </c>
      <c r="E12" s="26">
        <f>Data!$C$4*(Data!$F26+(E$1*MIN(Data!$B26+11,70)/70*1.5/3.5+(E$1*Data!$C$5)))/Data!$C26</f>
        <v>2.954428247489472</v>
      </c>
      <c r="F12" s="26">
        <f>Data!$C$4*(Data!$F26+(F$1*MIN(Data!$B26+11,70)/70*1.5/3.5+(F$1*Data!$C$5)))/Data!$C26</f>
        <v>3.119766763848397</v>
      </c>
      <c r="G12" s="26">
        <f>Data!$C$4*(Data!$F26+(G$1*MIN(Data!$B26+11,70)/70*1.5/3.5+(G$1*Data!$C$5)))/Data!$C26</f>
        <v>3.285105280207322</v>
      </c>
      <c r="H12" s="26">
        <f>Data!$C$4*(Data!$F26+(H$1*MIN(Data!$B26+11,70)/70*1.5/3.5+(H$1*Data!$C$5)))/Data!$C26</f>
        <v>3.4504437965662453</v>
      </c>
      <c r="I12" s="26">
        <f>Data!$C$4*(Data!$F26+(I$1*MIN(Data!$B26+11,70)/70*1.5/3.5+(I$1*Data!$C$5)))/Data!$C26</f>
        <v>3.6157823129251705</v>
      </c>
      <c r="J12" s="26">
        <f>Data!$C$4*(Data!$F26+(J$1*MIN(Data!$B26+11,70)/70*1.5/3.5+(J$1*Data!$C$5)))/Data!$C26</f>
        <v>3.781120829284095</v>
      </c>
      <c r="K12" s="26">
        <f>Data!$C$4*(Data!$F26+(K$1*MIN(Data!$B26+11,70)/70*1.5/3.5+(K$1*Data!$C$5)))/Data!$C26</f>
        <v>3.9464593456430195</v>
      </c>
      <c r="L12" s="26">
        <f>Data!$C$4*(Data!$F26+(L$1*MIN(Data!$B26+11,70)/70*1.5/3.5+(L$1*Data!$C$5)))/Data!$C26</f>
        <v>4.111797862001944</v>
      </c>
      <c r="M12" s="26">
        <f>Data!$C$4*(Data!$F26+(M$1*MIN(Data!$B26+11,70)/70*1.5/3.5+(M$1*Data!$C$5)))/Data!$C26</f>
        <v>4.2771363783608685</v>
      </c>
      <c r="N12" s="26">
        <f>Data!$C$4*(Data!$F26+(N$1*MIN(Data!$B26+11,70)/70*1.5/3.5+(N$1*Data!$C$5)))/Data!$C26</f>
        <v>4.442474894719793</v>
      </c>
      <c r="O12" s="26">
        <f>Data!$C$4*(Data!$F26+(O$1*MIN(Data!$B26+11,70)/70*1.5/3.5+(O$1*Data!$C$5)))/Data!$C26</f>
        <v>4.607813411078718</v>
      </c>
      <c r="P12" s="26">
        <f>Data!$C$4*(Data!$F26+(P$1*MIN(Data!$B26+11,70)/70*1.5/3.5+(P$1*Data!$C$5)))/Data!$C26</f>
        <v>4.773151927437642</v>
      </c>
      <c r="Q12" s="26">
        <f>Data!$C$4*(Data!$F26+(Q$1*MIN(Data!$B26+11,70)/70*1.5/3.5+(Q$1*Data!$C$5)))/Data!$C26</f>
        <v>4.938490443796566</v>
      </c>
      <c r="R12" s="26">
        <f>Data!$C$4*(Data!$F26+(R$1*MIN(Data!$B26+11,70)/70*1.5/3.5+(R$1*Data!$C$5)))/Data!$C26</f>
        <v>5.103828960155491</v>
      </c>
      <c r="S12" s="26">
        <f>Data!$C$4*(Data!$F26+(S$1*MIN(Data!$B26+11,70)/70*1.5/3.5+(S$1*Data!$C$5)))/Data!$C26</f>
        <v>5.269167476514415</v>
      </c>
      <c r="T12" s="26">
        <f>Data!$C$4*(Data!$F26+(T$1*MIN(Data!$B26+11,70)/70*1.5/3.5+(T$1*Data!$C$5)))/Data!$C26</f>
        <v>5.43450599287334</v>
      </c>
      <c r="U12" s="26">
        <f>Data!$C$4*(Data!$F26+(U$1*MIN(Data!$B26+11,70)/70*1.5/3.5+(U$1*Data!$C$5)))/Data!$C26</f>
        <v>5.599844509232265</v>
      </c>
      <c r="V12" s="26">
        <f>Data!$C$4*(Data!$F26+(V$1*MIN(Data!$B26+11,70)/70*1.5/3.5+(V$1*Data!$C$5)))/Data!$C26</f>
        <v>5.765183025591189</v>
      </c>
    </row>
    <row r="13" spans="1:22" ht="12.75">
      <c r="A13" t="s">
        <v>88</v>
      </c>
      <c r="B13" s="26">
        <f>Data!$C$4*(Data!$F27+(B$1*MIN(Data!$B27+11,70)/70*1.5/3.5+(B$1*Data!$C$5)))/Data!$C27</f>
        <v>2.3535849056603775</v>
      </c>
      <c r="C13" s="26">
        <f>Data!$C$4*(Data!$F27+(C$1*MIN(Data!$B27+11,70)/70*1.5/3.5+(C$1*Data!$C$5)))/Data!$C27</f>
        <v>2.534871005005776</v>
      </c>
      <c r="D13" s="26">
        <f>Data!$C$4*(Data!$F27+(D$1*MIN(Data!$B27+11,70)/70*1.5/3.5+(D$1*Data!$C$5)))/Data!$C27</f>
        <v>2.7161571043511747</v>
      </c>
      <c r="E13" s="26">
        <f>Data!$C$4*(Data!$F27+(E$1*MIN(Data!$B27+11,70)/70*1.5/3.5+(E$1*Data!$C$5)))/Data!$C27</f>
        <v>2.897443203696573</v>
      </c>
      <c r="F13" s="26">
        <f>Data!$C$4*(Data!$F27+(F$1*MIN(Data!$B27+11,70)/70*1.5/3.5+(F$1*Data!$C$5)))/Data!$C27</f>
        <v>3.078729303041972</v>
      </c>
      <c r="G13" s="26">
        <f>Data!$C$4*(Data!$F27+(G$1*MIN(Data!$B27+11,70)/70*1.5/3.5+(G$1*Data!$C$5)))/Data!$C27</f>
        <v>3.26001540238737</v>
      </c>
      <c r="H13" s="26">
        <f>Data!$C$4*(Data!$F27+(H$1*MIN(Data!$B27+11,70)/70*1.5/3.5+(H$1*Data!$C$5)))/Data!$C27</f>
        <v>3.441301501732769</v>
      </c>
      <c r="I13" s="26">
        <f>Data!$C$4*(Data!$F27+(I$1*MIN(Data!$B27+11,70)/70*1.5/3.5+(I$1*Data!$C$5)))/Data!$C27</f>
        <v>3.6225876010781675</v>
      </c>
      <c r="J13" s="26">
        <f>Data!$C$4*(Data!$F27+(J$1*MIN(Data!$B27+11,70)/70*1.5/3.5+(J$1*Data!$C$5)))/Data!$C27</f>
        <v>3.803873700423566</v>
      </c>
      <c r="K13" s="26">
        <f>Data!$C$4*(Data!$F27+(K$1*MIN(Data!$B27+11,70)/70*1.5/3.5+(K$1*Data!$C$5)))/Data!$C27</f>
        <v>3.985159799768964</v>
      </c>
      <c r="L13" s="26">
        <f>Data!$C$4*(Data!$F27+(L$1*MIN(Data!$B27+11,70)/70*1.5/3.5+(L$1*Data!$C$5)))/Data!$C27</f>
        <v>4.166445899114363</v>
      </c>
      <c r="M13" s="26">
        <f>Data!$C$4*(Data!$F27+(M$1*MIN(Data!$B27+11,70)/70*1.5/3.5+(M$1*Data!$C$5)))/Data!$C27</f>
        <v>4.347731998459761</v>
      </c>
      <c r="N13" s="26">
        <f>Data!$C$4*(Data!$F27+(N$1*MIN(Data!$B27+11,70)/70*1.5/3.5+(N$1*Data!$C$5)))/Data!$C27</f>
        <v>4.52901809780516</v>
      </c>
      <c r="O13" s="26">
        <f>Data!$C$4*(Data!$F27+(O$1*MIN(Data!$B27+11,70)/70*1.5/3.5+(O$1*Data!$C$5)))/Data!$C27</f>
        <v>4.710304197150559</v>
      </c>
      <c r="P13" s="26">
        <f>Data!$C$4*(Data!$F27+(P$1*MIN(Data!$B27+11,70)/70*1.5/3.5+(P$1*Data!$C$5)))/Data!$C27</f>
        <v>4.8915902964959574</v>
      </c>
      <c r="Q13" s="26">
        <f>Data!$C$4*(Data!$F27+(Q$1*MIN(Data!$B27+11,70)/70*1.5/3.5+(Q$1*Data!$C$5)))/Data!$C27</f>
        <v>5.072876395841357</v>
      </c>
      <c r="R13" s="26">
        <f>Data!$C$4*(Data!$F27+(R$1*MIN(Data!$B27+11,70)/70*1.5/3.5+(R$1*Data!$C$5)))/Data!$C27</f>
        <v>5.254162495186755</v>
      </c>
      <c r="S13" s="26">
        <f>Data!$C$4*(Data!$F27+(S$1*MIN(Data!$B27+11,70)/70*1.5/3.5+(S$1*Data!$C$5)))/Data!$C27</f>
        <v>5.435448594532153</v>
      </c>
      <c r="T13" s="26">
        <f>Data!$C$4*(Data!$F27+(T$1*MIN(Data!$B27+11,70)/70*1.5/3.5+(T$1*Data!$C$5)))/Data!$C27</f>
        <v>5.616734693877551</v>
      </c>
      <c r="U13" s="26">
        <f>Data!$C$4*(Data!$F27+(U$1*MIN(Data!$B27+11,70)/70*1.5/3.5+(U$1*Data!$C$5)))/Data!$C27</f>
        <v>5.79802079322295</v>
      </c>
      <c r="V13" s="26">
        <f>Data!$C$4*(Data!$F27+(V$1*MIN(Data!$B27+11,70)/70*1.5/3.5+(V$1*Data!$C$5)))/Data!$C27</f>
        <v>5.979306892568348</v>
      </c>
    </row>
    <row r="14" spans="1:22" ht="12.75">
      <c r="A14" t="s">
        <v>89</v>
      </c>
      <c r="B14" s="26">
        <f>Data!$C$4*(Data!$F28+(B$1*MIN(Data!$B28+11,70)/70*1.5/3.5+(B$1*Data!$C$5)))/Data!$C28</f>
        <v>2.246046511627907</v>
      </c>
      <c r="C14" s="26">
        <f>Data!$C$4*(Data!$F28+(C$1*MIN(Data!$B28+11,70)/70*1.5/3.5+(C$1*Data!$C$5)))/Data!$C28</f>
        <v>2.450697674418605</v>
      </c>
      <c r="D14" s="26">
        <f>Data!$C$4*(Data!$F28+(D$1*MIN(Data!$B28+11,70)/70*1.5/3.5+(D$1*Data!$C$5)))/Data!$C28</f>
        <v>2.655348837209303</v>
      </c>
      <c r="E14" s="26">
        <f>Data!$C$4*(Data!$F28+(E$1*MIN(Data!$B28+11,70)/70*1.5/3.5+(E$1*Data!$C$5)))/Data!$C28</f>
        <v>2.8600000000000003</v>
      </c>
      <c r="F14" s="26">
        <f>Data!$C$4*(Data!$F28+(F$1*MIN(Data!$B28+11,70)/70*1.5/3.5+(F$1*Data!$C$5)))/Data!$C28</f>
        <v>3.0646511627906983</v>
      </c>
      <c r="G14" s="26">
        <f>Data!$C$4*(Data!$F28+(G$1*MIN(Data!$B28+11,70)/70*1.5/3.5+(G$1*Data!$C$5)))/Data!$C28</f>
        <v>3.2693023255813958</v>
      </c>
      <c r="H14" s="26">
        <f>Data!$C$4*(Data!$F28+(H$1*MIN(Data!$B28+11,70)/70*1.5/3.5+(H$1*Data!$C$5)))/Data!$C28</f>
        <v>3.4739534883720933</v>
      </c>
      <c r="I14" s="26">
        <f>Data!$C$4*(Data!$F28+(I$1*MIN(Data!$B28+11,70)/70*1.5/3.5+(I$1*Data!$C$5)))/Data!$C28</f>
        <v>3.6786046511627912</v>
      </c>
      <c r="J14" s="26">
        <f>Data!$C$4*(Data!$F28+(J$1*MIN(Data!$B28+11,70)/70*1.5/3.5+(J$1*Data!$C$5)))/Data!$C28</f>
        <v>3.8832558139534887</v>
      </c>
      <c r="K14" s="26">
        <f>Data!$C$4*(Data!$F28+(K$1*MIN(Data!$B28+11,70)/70*1.5/3.5+(K$1*Data!$C$5)))/Data!$C28</f>
        <v>4.087906976744186</v>
      </c>
      <c r="L14" s="26">
        <f>Data!$C$4*(Data!$F28+(L$1*MIN(Data!$B28+11,70)/70*1.5/3.5+(L$1*Data!$C$5)))/Data!$C28</f>
        <v>4.292558139534884</v>
      </c>
      <c r="M14" s="26">
        <f>Data!$C$4*(Data!$F28+(M$1*MIN(Data!$B28+11,70)/70*1.5/3.5+(M$1*Data!$C$5)))/Data!$C28</f>
        <v>4.497209302325582</v>
      </c>
      <c r="N14" s="26">
        <f>Data!$C$4*(Data!$F28+(N$1*MIN(Data!$B28+11,70)/70*1.5/3.5+(N$1*Data!$C$5)))/Data!$C28</f>
        <v>4.70186046511628</v>
      </c>
      <c r="O14" s="26">
        <f>Data!$C$4*(Data!$F28+(O$1*MIN(Data!$B28+11,70)/70*1.5/3.5+(O$1*Data!$C$5)))/Data!$C28</f>
        <v>4.906511627906977</v>
      </c>
      <c r="P14" s="26">
        <f>Data!$C$4*(Data!$F28+(P$1*MIN(Data!$B28+11,70)/70*1.5/3.5+(P$1*Data!$C$5)))/Data!$C28</f>
        <v>5.111162790697675</v>
      </c>
      <c r="Q14" s="26">
        <f>Data!$C$4*(Data!$F28+(Q$1*MIN(Data!$B28+11,70)/70*1.5/3.5+(Q$1*Data!$C$5)))/Data!$C28</f>
        <v>5.315813953488372</v>
      </c>
      <c r="R14" s="26">
        <f>Data!$C$4*(Data!$F28+(R$1*MIN(Data!$B28+11,70)/70*1.5/3.5+(R$1*Data!$C$5)))/Data!$C28</f>
        <v>5.5204651162790705</v>
      </c>
      <c r="S14" s="26">
        <f>Data!$C$4*(Data!$F28+(S$1*MIN(Data!$B28+11,70)/70*1.5/3.5+(S$1*Data!$C$5)))/Data!$C28</f>
        <v>5.725116279069768</v>
      </c>
      <c r="T14" s="26">
        <f>Data!$C$4*(Data!$F28+(T$1*MIN(Data!$B28+11,70)/70*1.5/3.5+(T$1*Data!$C$5)))/Data!$C28</f>
        <v>5.929767441860466</v>
      </c>
      <c r="U14" s="26">
        <f>Data!$C$4*(Data!$F28+(U$1*MIN(Data!$B28+11,70)/70*1.5/3.5+(U$1*Data!$C$5)))/Data!$C28</f>
        <v>6.134418604651163</v>
      </c>
      <c r="V14" s="26">
        <f>Data!$C$4*(Data!$F28+(V$1*MIN(Data!$B28+11,70)/70*1.5/3.5+(V$1*Data!$C$5)))/Data!$C28</f>
        <v>6.339069767441861</v>
      </c>
    </row>
    <row r="15" spans="1:22" ht="12.75">
      <c r="A15" t="s">
        <v>90</v>
      </c>
      <c r="B15" s="26">
        <f>Data!$C$4*(Data!$F29+(B$1*MIN(Data!$B29+11,70)/70*1.5/3.5+(B$1*Data!$C$5)))/Data!$C29</f>
        <v>2.140540540540541</v>
      </c>
      <c r="C15" s="26">
        <f>Data!$C$4*(Data!$F29+(C$1*MIN(Data!$B29+11,70)/70*1.5/3.5+(C$1*Data!$C$5)))/Data!$C29</f>
        <v>2.3565361279646995</v>
      </c>
      <c r="D15" s="26">
        <f>Data!$C$4*(Data!$F29+(D$1*MIN(Data!$B29+11,70)/70*1.5/3.5+(D$1*Data!$C$5)))/Data!$C29</f>
        <v>2.5725317153888585</v>
      </c>
      <c r="E15" s="26">
        <f>Data!$C$4*(Data!$F29+(E$1*MIN(Data!$B29+11,70)/70*1.5/3.5+(E$1*Data!$C$5)))/Data!$C29</f>
        <v>2.788527302813017</v>
      </c>
      <c r="F15" s="26">
        <f>Data!$C$4*(Data!$F29+(F$1*MIN(Data!$B29+11,70)/70*1.5/3.5+(F$1*Data!$C$5)))/Data!$C29</f>
        <v>3.004522890237176</v>
      </c>
      <c r="G15" s="26">
        <f>Data!$C$4*(Data!$F29+(G$1*MIN(Data!$B29+11,70)/70*1.5/3.5+(G$1*Data!$C$5)))/Data!$C29</f>
        <v>3.2205184776613356</v>
      </c>
      <c r="H15" s="26">
        <f>Data!$C$4*(Data!$F29+(H$1*MIN(Data!$B29+11,70)/70*1.5/3.5+(H$1*Data!$C$5)))/Data!$C29</f>
        <v>3.436514065085494</v>
      </c>
      <c r="I15" s="26">
        <f>Data!$C$4*(Data!$F29+(I$1*MIN(Data!$B29+11,70)/70*1.5/3.5+(I$1*Data!$C$5)))/Data!$C29</f>
        <v>3.6525096525096523</v>
      </c>
      <c r="J15" s="26">
        <f>Data!$C$4*(Data!$F29+(J$1*MIN(Data!$B29+11,70)/70*1.5/3.5+(J$1*Data!$C$5)))/Data!$C29</f>
        <v>3.868505239933812</v>
      </c>
      <c r="K15" s="26">
        <f>Data!$C$4*(Data!$F29+(K$1*MIN(Data!$B29+11,70)/70*1.5/3.5+(K$1*Data!$C$5)))/Data!$C29</f>
        <v>4.084500827357971</v>
      </c>
      <c r="L15" s="26">
        <f>Data!$C$4*(Data!$F29+(L$1*MIN(Data!$B29+11,70)/70*1.5/3.5+(L$1*Data!$C$5)))/Data!$C29</f>
        <v>4.300496414782129</v>
      </c>
      <c r="M15" s="26">
        <f>Data!$C$4*(Data!$F29+(M$1*MIN(Data!$B29+11,70)/70*1.5/3.5+(M$1*Data!$C$5)))/Data!$C29</f>
        <v>4.516492002206288</v>
      </c>
      <c r="N15" s="26">
        <f>Data!$C$4*(Data!$F29+(N$1*MIN(Data!$B29+11,70)/70*1.5/3.5+(N$1*Data!$C$5)))/Data!$C29</f>
        <v>4.7324875896304475</v>
      </c>
      <c r="O15" s="26">
        <f>Data!$C$4*(Data!$F29+(O$1*MIN(Data!$B29+11,70)/70*1.5/3.5+(O$1*Data!$C$5)))/Data!$C29</f>
        <v>4.948483177054606</v>
      </c>
      <c r="P15" s="26">
        <f>Data!$C$4*(Data!$F29+(P$1*MIN(Data!$B29+11,70)/70*1.5/3.5+(P$1*Data!$C$5)))/Data!$C29</f>
        <v>5.164478764478765</v>
      </c>
      <c r="Q15" s="26">
        <f>Data!$C$4*(Data!$F29+(Q$1*MIN(Data!$B29+11,70)/70*1.5/3.5+(Q$1*Data!$C$5)))/Data!$C29</f>
        <v>5.380474351902924</v>
      </c>
      <c r="R15" s="26">
        <f>Data!$C$4*(Data!$F29+(R$1*MIN(Data!$B29+11,70)/70*1.5/3.5+(R$1*Data!$C$5)))/Data!$C29</f>
        <v>5.596469939327082</v>
      </c>
      <c r="S15" s="26">
        <f>Data!$C$4*(Data!$F29+(S$1*MIN(Data!$B29+11,70)/70*1.5/3.5+(S$1*Data!$C$5)))/Data!$C29</f>
        <v>5.812465526751242</v>
      </c>
      <c r="T15" s="26">
        <f>Data!$C$4*(Data!$F29+(T$1*MIN(Data!$B29+11,70)/70*1.5/3.5+(T$1*Data!$C$5)))/Data!$C29</f>
        <v>6.028461114175401</v>
      </c>
      <c r="U15" s="26">
        <f>Data!$C$4*(Data!$F29+(U$1*MIN(Data!$B29+11,70)/70*1.5/3.5+(U$1*Data!$C$5)))/Data!$C29</f>
        <v>6.2444567015995585</v>
      </c>
      <c r="V15" s="26">
        <f>Data!$C$4*(Data!$F29+(V$1*MIN(Data!$B29+11,70)/70*1.5/3.5+(V$1*Data!$C$5)))/Data!$C29</f>
        <v>6.460452289023719</v>
      </c>
    </row>
    <row r="16" spans="1:22" ht="12.75">
      <c r="A16" t="s">
        <v>91</v>
      </c>
      <c r="B16" s="26">
        <f>Data!$C$4*(Data!$F30+(B$1*MIN(Data!$B30+11,70)/70*1.5/3.5+(B$1*Data!$C$5)))/Data!$C30</f>
        <v>2.029677419354839</v>
      </c>
      <c r="C16" s="26">
        <f>Data!$C$4*(Data!$F30+(C$1*MIN(Data!$B30+11,70)/70*1.5/3.5+(C$1*Data!$C$5)))/Data!$C30</f>
        <v>2.2614088215931534</v>
      </c>
      <c r="D16" s="26">
        <f>Data!$C$4*(Data!$F30+(D$1*MIN(Data!$B30+11,70)/70*1.5/3.5+(D$1*Data!$C$5)))/Data!$C30</f>
        <v>2.493140223831468</v>
      </c>
      <c r="E16" s="26">
        <f>Data!$C$4*(Data!$F30+(E$1*MIN(Data!$B30+11,70)/70*1.5/3.5+(E$1*Data!$C$5)))/Data!$C30</f>
        <v>2.724871626069783</v>
      </c>
      <c r="F16" s="26">
        <f>Data!$C$4*(Data!$F30+(F$1*MIN(Data!$B30+11,70)/70*1.5/3.5+(F$1*Data!$C$5)))/Data!$C30</f>
        <v>2.9566030283080975</v>
      </c>
      <c r="G16" s="26">
        <f>Data!$C$4*(Data!$F30+(G$1*MIN(Data!$B30+11,70)/70*1.5/3.5+(G$1*Data!$C$5)))/Data!$C30</f>
        <v>3.1883344305464125</v>
      </c>
      <c r="H16" s="26">
        <f>Data!$C$4*(Data!$F30+(H$1*MIN(Data!$B30+11,70)/70*1.5/3.5+(H$1*Data!$C$5)))/Data!$C30</f>
        <v>3.420065832784727</v>
      </c>
      <c r="I16" s="26">
        <f>Data!$C$4*(Data!$F30+(I$1*MIN(Data!$B30+11,70)/70*1.5/3.5+(I$1*Data!$C$5)))/Data!$C30</f>
        <v>3.6517972350230417</v>
      </c>
      <c r="J16" s="26">
        <f>Data!$C$4*(Data!$F30+(J$1*MIN(Data!$B30+11,70)/70*1.5/3.5+(J$1*Data!$C$5)))/Data!$C30</f>
        <v>3.8835286372613558</v>
      </c>
      <c r="K16" s="26">
        <f>Data!$C$4*(Data!$F30+(K$1*MIN(Data!$B30+11,70)/70*1.5/3.5+(K$1*Data!$C$5)))/Data!$C30</f>
        <v>4.115260039499671</v>
      </c>
      <c r="L16" s="26">
        <f>Data!$C$4*(Data!$F30+(L$1*MIN(Data!$B30+11,70)/70*1.5/3.5+(L$1*Data!$C$5)))/Data!$C30</f>
        <v>4.346991441737986</v>
      </c>
      <c r="M16" s="26">
        <f>Data!$C$4*(Data!$F30+(M$1*MIN(Data!$B30+11,70)/70*1.5/3.5+(M$1*Data!$C$5)))/Data!$C30</f>
        <v>4.5787228439763</v>
      </c>
      <c r="N16" s="26">
        <f>Data!$C$4*(Data!$F30+(N$1*MIN(Data!$B30+11,70)/70*1.5/3.5+(N$1*Data!$C$5)))/Data!$C30</f>
        <v>4.810454246214616</v>
      </c>
      <c r="O16" s="26">
        <f>Data!$C$4*(Data!$F30+(O$1*MIN(Data!$B30+11,70)/70*1.5/3.5+(O$1*Data!$C$5)))/Data!$C30</f>
        <v>5.0421856484529295</v>
      </c>
      <c r="P16" s="26">
        <f>Data!$C$4*(Data!$F30+(P$1*MIN(Data!$B30+11,70)/70*1.5/3.5+(P$1*Data!$C$5)))/Data!$C30</f>
        <v>5.273917050691245</v>
      </c>
      <c r="Q16" s="26">
        <f>Data!$C$4*(Data!$F30+(Q$1*MIN(Data!$B30+11,70)/70*1.5/3.5+(Q$1*Data!$C$5)))/Data!$C30</f>
        <v>5.5056484529295595</v>
      </c>
      <c r="R16" s="26">
        <f>Data!$C$4*(Data!$F30+(R$1*MIN(Data!$B30+11,70)/70*1.5/3.5+(R$1*Data!$C$5)))/Data!$C30</f>
        <v>5.737379855167873</v>
      </c>
      <c r="S16" s="26">
        <f>Data!$C$4*(Data!$F30+(S$1*MIN(Data!$B30+11,70)/70*1.5/3.5+(S$1*Data!$C$5)))/Data!$C30</f>
        <v>5.969111257406189</v>
      </c>
      <c r="T16" s="26">
        <f>Data!$C$4*(Data!$F30+(T$1*MIN(Data!$B30+11,70)/70*1.5/3.5+(T$1*Data!$C$5)))/Data!$C30</f>
        <v>6.200842659644504</v>
      </c>
      <c r="U16" s="26">
        <f>Data!$C$4*(Data!$F30+(U$1*MIN(Data!$B30+11,70)/70*1.5/3.5+(U$1*Data!$C$5)))/Data!$C30</f>
        <v>6.432574061882819</v>
      </c>
      <c r="V16" s="26">
        <f>Data!$C$4*(Data!$F30+(V$1*MIN(Data!$B30+11,70)/70*1.5/3.5+(V$1*Data!$C$5)))/Data!$C30</f>
        <v>6.664305464121132</v>
      </c>
    </row>
    <row r="17" spans="1:22" ht="12.75">
      <c r="A17" t="s">
        <v>92</v>
      </c>
      <c r="B17" s="26">
        <f>Data!$C$4*(Data!$F31+(B$1*MIN(Data!$B31+11,70)/70*1.5/3.5+(B$1*Data!$C$5)))/Data!$C31</f>
        <v>1.8920000000000001</v>
      </c>
      <c r="C17" s="26">
        <f>Data!$C$4*(Data!$F31+(C$1*MIN(Data!$B31+11,70)/70*1.5/3.5+(C$1*Data!$C$5)))/Data!$C31</f>
        <v>2.1470204081632653</v>
      </c>
      <c r="D17" s="26">
        <f>Data!$C$4*(Data!$F31+(D$1*MIN(Data!$B31+11,70)/70*1.5/3.5+(D$1*Data!$C$5)))/Data!$C31</f>
        <v>2.402040816326531</v>
      </c>
      <c r="E17" s="26">
        <f>Data!$C$4*(Data!$F31+(E$1*MIN(Data!$B31+11,70)/70*1.5/3.5+(E$1*Data!$C$5)))/Data!$C31</f>
        <v>2.657061224489796</v>
      </c>
      <c r="F17" s="26">
        <f>Data!$C$4*(Data!$F31+(F$1*MIN(Data!$B31+11,70)/70*1.5/3.5+(F$1*Data!$C$5)))/Data!$C31</f>
        <v>2.9120816326530616</v>
      </c>
      <c r="G17" s="26">
        <f>Data!$C$4*(Data!$F31+(G$1*MIN(Data!$B31+11,70)/70*1.5/3.5+(G$1*Data!$C$5)))/Data!$C31</f>
        <v>3.167102040816327</v>
      </c>
      <c r="H17" s="26">
        <f>Data!$C$4*(Data!$F31+(H$1*MIN(Data!$B31+11,70)/70*1.5/3.5+(H$1*Data!$C$5)))/Data!$C31</f>
        <v>3.422122448979592</v>
      </c>
      <c r="I17" s="26">
        <f>Data!$C$4*(Data!$F31+(I$1*MIN(Data!$B31+11,70)/70*1.5/3.5+(I$1*Data!$C$5)))/Data!$C31</f>
        <v>3.677142857142858</v>
      </c>
      <c r="J17" s="26">
        <f>Data!$C$4*(Data!$F31+(J$1*MIN(Data!$B31+11,70)/70*1.5/3.5+(J$1*Data!$C$5)))/Data!$C31</f>
        <v>3.932163265306123</v>
      </c>
      <c r="K17" s="26">
        <f>Data!$C$4*(Data!$F31+(K$1*MIN(Data!$B31+11,70)/70*1.5/3.5+(K$1*Data!$C$5)))/Data!$C31</f>
        <v>4.187183673469389</v>
      </c>
      <c r="L17" s="26">
        <f>Data!$C$4*(Data!$F31+(L$1*MIN(Data!$B31+11,70)/70*1.5/3.5+(L$1*Data!$C$5)))/Data!$C31</f>
        <v>4.442204081632654</v>
      </c>
      <c r="M17" s="26">
        <f>Data!$C$4*(Data!$F31+(M$1*MIN(Data!$B31+11,70)/70*1.5/3.5+(M$1*Data!$C$5)))/Data!$C31</f>
        <v>4.697224489795919</v>
      </c>
      <c r="N17" s="26">
        <f>Data!$C$4*(Data!$F31+(N$1*MIN(Data!$B31+11,70)/70*1.5/3.5+(N$1*Data!$C$5)))/Data!$C31</f>
        <v>4.952244897959185</v>
      </c>
      <c r="O17" s="26">
        <f>Data!$C$4*(Data!$F31+(O$1*MIN(Data!$B31+11,70)/70*1.5/3.5+(O$1*Data!$C$5)))/Data!$C31</f>
        <v>5.207265306122449</v>
      </c>
      <c r="P17" s="26">
        <f>Data!$C$4*(Data!$F31+(P$1*MIN(Data!$B31+11,70)/70*1.5/3.5+(P$1*Data!$C$5)))/Data!$C31</f>
        <v>5.4622857142857155</v>
      </c>
      <c r="Q17" s="26">
        <f>Data!$C$4*(Data!$F31+(Q$1*MIN(Data!$B31+11,70)/70*1.5/3.5+(Q$1*Data!$C$5)))/Data!$C31</f>
        <v>5.717306122448981</v>
      </c>
      <c r="R17" s="26">
        <f>Data!$C$4*(Data!$F31+(R$1*MIN(Data!$B31+11,70)/70*1.5/3.5+(R$1*Data!$C$5)))/Data!$C31</f>
        <v>5.9723265306122455</v>
      </c>
      <c r="S17" s="26">
        <f>Data!$C$4*(Data!$F31+(S$1*MIN(Data!$B31+11,70)/70*1.5/3.5+(S$1*Data!$C$5)))/Data!$C31</f>
        <v>6.2273469387755105</v>
      </c>
      <c r="T17" s="26">
        <f>Data!$C$4*(Data!$F31+(T$1*MIN(Data!$B31+11,70)/70*1.5/3.5+(T$1*Data!$C$5)))/Data!$C31</f>
        <v>6.482367346938776</v>
      </c>
      <c r="U17" s="26">
        <f>Data!$C$4*(Data!$F31+(U$1*MIN(Data!$B31+11,70)/70*1.5/3.5+(U$1*Data!$C$5)))/Data!$C31</f>
        <v>6.737387755102041</v>
      </c>
      <c r="V17" s="26">
        <f>Data!$C$4*(Data!$F31+(V$1*MIN(Data!$B31+11,70)/70*1.5/3.5+(V$1*Data!$C$5)))/Data!$C31</f>
        <v>6.992408163265307</v>
      </c>
    </row>
    <row r="18" spans="1:22" ht="12.75">
      <c r="A18" t="s">
        <v>93</v>
      </c>
      <c r="B18" s="26">
        <f>Data!$C$4*(Data!$F32+(B$1*MIN(Data!$B32+11,70)/70*1.5/3.5+(B$1*Data!$C$5)))/Data!$C32</f>
        <v>2.8149180327868857</v>
      </c>
      <c r="C18" s="26">
        <f>Data!$C$4*(Data!$F32+(C$1*MIN(Data!$B32+11,70)/70*1.5/3.5+(C$1*Data!$C$5)))/Data!$C32</f>
        <v>2.950347942455671</v>
      </c>
      <c r="D18" s="26">
        <f>Data!$C$4*(Data!$F32+(D$1*MIN(Data!$B32+11,70)/70*1.5/3.5+(D$1*Data!$C$5)))/Data!$C32</f>
        <v>3.0857778521244565</v>
      </c>
      <c r="E18" s="26">
        <f>Data!$C$4*(Data!$F32+(E$1*MIN(Data!$B32+11,70)/70*1.5/3.5+(E$1*Data!$C$5)))/Data!$C32</f>
        <v>3.221207761793242</v>
      </c>
      <c r="F18" s="26">
        <f>Data!$C$4*(Data!$F32+(F$1*MIN(Data!$B32+11,70)/70*1.5/3.5+(F$1*Data!$C$5)))/Data!$C32</f>
        <v>3.3566376714620274</v>
      </c>
      <c r="G18" s="26">
        <f>Data!$C$4*(Data!$F32+(G$1*MIN(Data!$B32+11,70)/70*1.5/3.5+(G$1*Data!$C$5)))/Data!$C32</f>
        <v>3.4920675811308133</v>
      </c>
      <c r="H18" s="26">
        <f>Data!$C$4*(Data!$F32+(H$1*MIN(Data!$B32+11,70)/70*1.5/3.5+(H$1*Data!$C$5)))/Data!$C32</f>
        <v>3.6274974907995987</v>
      </c>
      <c r="I18" s="26">
        <f>Data!$C$4*(Data!$F32+(I$1*MIN(Data!$B32+11,70)/70*1.5/3.5+(I$1*Data!$C$5)))/Data!$C32</f>
        <v>3.7629274004683846</v>
      </c>
      <c r="J18" s="26">
        <f>Data!$C$4*(Data!$F32+(J$1*MIN(Data!$B32+11,70)/70*1.5/3.5+(J$1*Data!$C$5)))/Data!$C32</f>
        <v>3.89835731013717</v>
      </c>
      <c r="K18" s="26">
        <f>Data!$C$4*(Data!$F32+(K$1*MIN(Data!$B32+11,70)/70*1.5/3.5+(K$1*Data!$C$5)))/Data!$C32</f>
        <v>4.033787219805955</v>
      </c>
      <c r="L18" s="26">
        <f>Data!$C$4*(Data!$F32+(L$1*MIN(Data!$B32+11,70)/70*1.5/3.5+(L$1*Data!$C$5)))/Data!$C32</f>
        <v>4.169217129474741</v>
      </c>
      <c r="M18" s="26">
        <f>Data!$C$4*(Data!$F32+(M$1*MIN(Data!$B32+11,70)/70*1.5/3.5+(M$1*Data!$C$5)))/Data!$C32</f>
        <v>4.304647039143527</v>
      </c>
      <c r="N18" s="26">
        <f>Data!$C$4*(Data!$F32+(N$1*MIN(Data!$B32+11,70)/70*1.5/3.5+(N$1*Data!$C$5)))/Data!$C32</f>
        <v>4.440076948812312</v>
      </c>
      <c r="O18" s="26">
        <f>Data!$C$4*(Data!$F32+(O$1*MIN(Data!$B32+11,70)/70*1.5/3.5+(O$1*Data!$C$5)))/Data!$C32</f>
        <v>4.575506858481098</v>
      </c>
      <c r="P18" s="26">
        <f>Data!$C$4*(Data!$F32+(P$1*MIN(Data!$B32+11,70)/70*1.5/3.5+(P$1*Data!$C$5)))/Data!$C32</f>
        <v>4.7109367681498835</v>
      </c>
      <c r="Q18" s="26">
        <f>Data!$C$4*(Data!$F32+(Q$1*MIN(Data!$B32+11,70)/70*1.5/3.5+(Q$1*Data!$C$5)))/Data!$C32</f>
        <v>4.846366677818669</v>
      </c>
      <c r="R18" s="26">
        <f>Data!$C$4*(Data!$F32+(R$1*MIN(Data!$B32+11,70)/70*1.5/3.5+(R$1*Data!$C$5)))/Data!$C32</f>
        <v>4.981796587487454</v>
      </c>
      <c r="S18" s="26">
        <f>Data!$C$4*(Data!$F32+(S$1*MIN(Data!$B32+11,70)/70*1.5/3.5+(S$1*Data!$C$5)))/Data!$C32</f>
        <v>5.11722649715624</v>
      </c>
      <c r="T18" s="26">
        <f>Data!$C$4*(Data!$F32+(T$1*MIN(Data!$B32+11,70)/70*1.5/3.5+(T$1*Data!$C$5)))/Data!$C32</f>
        <v>5.252656406825025</v>
      </c>
      <c r="U18" s="26">
        <f>Data!$C$4*(Data!$F32+(U$1*MIN(Data!$B32+11,70)/70*1.5/3.5+(U$1*Data!$C$5)))/Data!$C32</f>
        <v>5.38808631649381</v>
      </c>
      <c r="V18" s="26">
        <f>Data!$C$4*(Data!$F32+(V$1*MIN(Data!$B32+11,70)/70*1.5/3.5+(V$1*Data!$C$5)))/Data!$C32</f>
        <v>5.523516226162597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B2" sqref="B2"/>
    </sheetView>
  </sheetViews>
  <sheetFormatPr defaultColWidth="12.57421875" defaultRowHeight="12.75"/>
  <cols>
    <col min="1" max="1" width="11.57421875" style="0" customWidth="1"/>
    <col min="2" max="2" width="115.140625" style="0" customWidth="1"/>
    <col min="3" max="16384" width="11.57421875" style="0" customWidth="1"/>
  </cols>
  <sheetData>
    <row r="1" spans="1:2" ht="12.75">
      <c r="A1" s="27">
        <v>1</v>
      </c>
      <c r="B1" t="s">
        <v>94</v>
      </c>
    </row>
    <row r="2" spans="1:2" ht="12.75">
      <c r="A2" s="27">
        <v>1.1</v>
      </c>
      <c r="B2" t="s">
        <v>95</v>
      </c>
    </row>
  </sheetData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Bryan Mayland</dc:creator>
  <cp:keywords/>
  <dc:description/>
  <cp:lastModifiedBy>Bryan Mayland</cp:lastModifiedBy>
  <cp:lastPrinted>2007-03-15T15:08:57Z</cp:lastPrinted>
  <dcterms:created xsi:type="dcterms:W3CDTF">2007-01-30T16:13:49Z</dcterms:created>
  <dcterms:modified xsi:type="dcterms:W3CDTF">2007-03-26T18:55:25Z</dcterms:modified>
  <cp:category/>
  <cp:version/>
  <cp:contentType/>
  <cp:contentStatus/>
  <cp:revision>11</cp:revision>
</cp:coreProperties>
</file>